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C:\Users\Assistent\Downloads\"/>
    </mc:Choice>
  </mc:AlternateContent>
  <xr:revisionPtr revIDLastSave="0" documentId="8_{91A0B202-20F8-40E4-B4A9-5B8B643C0C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irksomhedsoplysninger" sheetId="4" r:id="rId1"/>
    <sheet name="Begæring" sheetId="1" r:id="rId2"/>
    <sheet name="TIlbud" sheetId="3" r:id="rId3"/>
  </sheets>
  <externalReferences>
    <externalReference r:id="rId4"/>
  </externalReferences>
  <definedNames>
    <definedName name="Obli">[1]Ark1!$A$1:$A$2</definedName>
    <definedName name="Obligatorisk_ordning">[1]Ark1!$B$1:$B$2</definedName>
    <definedName name="spørgeskema1">#REF!</definedName>
    <definedName name="spørgeskema2">#REF!</definedName>
    <definedName name="_xlnm.Print_Area" localSheetId="2">TIlbud!$A$1:$I$77</definedName>
    <definedName name="Z_997F8098_7ACF_4DFD_B9CD_34B3B33A93E9_.wvu.Rows" localSheetId="0" hidden="1">Virksomhedsoplysninger!$21:$22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3" l="1"/>
  <c r="D9" i="3"/>
  <c r="D8" i="3"/>
  <c r="I37" i="3" l="1"/>
  <c r="F13" i="3" l="1"/>
  <c r="F12" i="3"/>
  <c r="A66" i="3"/>
  <c r="I41" i="3" l="1"/>
  <c r="D14" i="1"/>
  <c r="I15" i="3" s="1"/>
  <c r="D27" i="1"/>
  <c r="D7" i="3"/>
  <c r="D6" i="3"/>
  <c r="D5" i="3"/>
  <c r="C6" i="1"/>
  <c r="C5" i="1"/>
  <c r="C4" i="1"/>
  <c r="C3" i="4"/>
  <c r="C3" i="1" s="1"/>
  <c r="A38" i="3" l="1"/>
  <c r="A39" i="3"/>
  <c r="A40" i="3"/>
  <c r="I27" i="3"/>
  <c r="A35" i="3" s="1"/>
  <c r="I14" i="3"/>
  <c r="D4" i="3"/>
  <c r="I16" i="3" l="1"/>
  <c r="A25" i="3"/>
  <c r="A15" i="3"/>
  <c r="I19" i="3"/>
  <c r="A20" i="3"/>
  <c r="A16" i="3"/>
  <c r="I18" i="3"/>
  <c r="A19" i="3"/>
  <c r="A22" i="3"/>
  <c r="I17" i="3"/>
  <c r="A18" i="3"/>
  <c r="I20" i="3"/>
  <c r="A17" i="3"/>
  <c r="A31" i="3"/>
  <c r="A30" i="3"/>
  <c r="A29" i="3"/>
  <c r="A28" i="3"/>
  <c r="A34" i="3"/>
  <c r="I34" i="3"/>
  <c r="I29" i="3"/>
  <c r="A33" i="3"/>
  <c r="I33" i="3"/>
  <c r="I28" i="3"/>
  <c r="A32" i="3"/>
  <c r="I31" i="3"/>
  <c r="I35" i="3"/>
  <c r="I30" i="3"/>
  <c r="I25" i="3"/>
  <c r="I24" i="3"/>
  <c r="A24" i="3"/>
  <c r="I23" i="3"/>
  <c r="A23" i="3"/>
  <c r="I22" i="3"/>
  <c r="W33" i="1" l="1"/>
  <c r="V26" i="1"/>
  <c r="U26" i="1"/>
  <c r="T25" i="1"/>
  <c r="T24" i="1"/>
  <c r="T23" i="1"/>
  <c r="T22" i="1"/>
  <c r="T27" i="1" l="1"/>
  <c r="T30" i="1" s="1"/>
  <c r="T31" i="1" s="1"/>
  <c r="W32" i="1" s="1"/>
  <c r="T33" i="1" s="1"/>
  <c r="K10" i="1" l="1"/>
  <c r="J13" i="1"/>
  <c r="J12" i="1"/>
  <c r="J11" i="1"/>
  <c r="J10" i="1"/>
  <c r="J14" i="1" l="1"/>
  <c r="J17" i="1" s="1"/>
  <c r="J18" i="1" s="1"/>
  <c r="J19" i="1" s="1"/>
  <c r="J20" i="1" s="1"/>
  <c r="K37" i="1" s="1"/>
  <c r="K38" i="1" l="1"/>
  <c r="K44" i="1"/>
  <c r="K42" i="1"/>
  <c r="K43" i="1"/>
  <c r="K39" i="1"/>
  <c r="J46" i="1" l="1"/>
  <c r="G47" i="1" l="1"/>
  <c r="I45" i="3" s="1"/>
  <c r="I48" i="1"/>
</calcChain>
</file>

<file path=xl/sharedStrings.xml><?xml version="1.0" encoding="utf-8"?>
<sst xmlns="http://schemas.openxmlformats.org/spreadsheetml/2006/main" count="104" uniqueCount="79">
  <si>
    <t>Glasforsikring</t>
  </si>
  <si>
    <t>Tilbudsdato:</t>
  </si>
  <si>
    <t>Firmanavn</t>
  </si>
  <si>
    <t>Adresse</t>
  </si>
  <si>
    <t>Post nr. og by</t>
  </si>
  <si>
    <t>Kvm:</t>
  </si>
  <si>
    <t>Antal:</t>
  </si>
  <si>
    <t xml:space="preserve">Maks. 50 </t>
  </si>
  <si>
    <t>51-69</t>
  </si>
  <si>
    <t>70-99</t>
  </si>
  <si>
    <t>100-</t>
  </si>
  <si>
    <t>Sanitetsforsikring</t>
  </si>
  <si>
    <t>Keramiske kogeplader incl. Ovnlågeglas</t>
  </si>
  <si>
    <t>Udestuer</t>
  </si>
  <si>
    <t>Ja</t>
  </si>
  <si>
    <t>Nej</t>
  </si>
  <si>
    <t>Samlet antal lejligheder</t>
  </si>
  <si>
    <t>Betaling:</t>
  </si>
  <si>
    <t>Helårlig</t>
  </si>
  <si>
    <t>Halvårlig</t>
  </si>
  <si>
    <t>Aftale periode:</t>
  </si>
  <si>
    <t>1 årig aftale</t>
  </si>
  <si>
    <t>3 årig aftale</t>
  </si>
  <si>
    <t>5 årig aftale</t>
  </si>
  <si>
    <t>Kvartårlig</t>
  </si>
  <si>
    <t>Årlig præmie:</t>
  </si>
  <si>
    <t>Virksomhedsoplysninger</t>
  </si>
  <si>
    <t>Dato</t>
  </si>
  <si>
    <t>Postnr. og by</t>
  </si>
  <si>
    <t>Tlf. (firma)</t>
  </si>
  <si>
    <t>CVR.Nr.</t>
  </si>
  <si>
    <t>Tlf.</t>
  </si>
  <si>
    <t>Mail</t>
  </si>
  <si>
    <t>Tilbudsdato</t>
  </si>
  <si>
    <t>Email (kontaktperson)</t>
  </si>
  <si>
    <t>CVR. nr.</t>
  </si>
  <si>
    <t>Erklæring:</t>
  </si>
  <si>
    <t>Accept af tilbud</t>
  </si>
  <si>
    <t>Dato og underskrift</t>
  </si>
  <si>
    <t>Tilbud - Glasforsikring</t>
  </si>
  <si>
    <t>Erhvervsglas</t>
  </si>
  <si>
    <t>Kontor</t>
  </si>
  <si>
    <t>Detail</t>
  </si>
  <si>
    <t>Restaurant</t>
  </si>
  <si>
    <t>Engros/Lager</t>
  </si>
  <si>
    <t>Risikogruppe:</t>
  </si>
  <si>
    <t>Keramiske kogeplader</t>
  </si>
  <si>
    <t>Ønskes der dækning af alarmstrimler, solfilm dekoration og andet der kan monteres på ruderne?</t>
  </si>
  <si>
    <t>Hvis Ja, hvilken sum ønskes?</t>
  </si>
  <si>
    <t>Præmie</t>
  </si>
  <si>
    <t>Tilvalg til bolig</t>
  </si>
  <si>
    <t>Tilvalg til erhverv</t>
  </si>
  <si>
    <t>Guldsmed, pelsforretning og bilforhandler - Kan ikke indtegnes her. Kontak Dansk Glasforsikring</t>
  </si>
  <si>
    <t xml:space="preserve">og en max dækning på 50.000 kr. årligt </t>
  </si>
  <si>
    <t>Som ikke kan fjernes, der gælder en selvrisiko på 1.000 kr pr. skade</t>
  </si>
  <si>
    <t>Periode</t>
  </si>
  <si>
    <t>Bemærkninger på tilbuddet</t>
  </si>
  <si>
    <t>Bemærkninger der ikke skal på tilbuddet</t>
  </si>
  <si>
    <t>Glasforsikring beboelse</t>
  </si>
  <si>
    <t>Glasforsikring erhverv</t>
  </si>
  <si>
    <t>Selvrisiko</t>
  </si>
  <si>
    <t>Ikraft dato:</t>
  </si>
  <si>
    <t>Hovedforfald</t>
  </si>
  <si>
    <t>Nuværende selskab:</t>
  </si>
  <si>
    <t>Ønskes nuværende foriskring opsagt af Din Forsikringsagent?(sæt kryds)</t>
  </si>
  <si>
    <t>Opsigelse af nuværende forsikring</t>
  </si>
  <si>
    <t>Bemærkninger til tilbuddet:</t>
  </si>
  <si>
    <t>Police nr.</t>
  </si>
  <si>
    <t>Antal boliger: (Hus, rækkehus, lejligheder o. lign.)</t>
  </si>
  <si>
    <t>Forsikringssted</t>
  </si>
  <si>
    <t>Kosmetisk beskadigelse - Ved hærværk er automatisk meddækket dvs. ridser o.lign.</t>
  </si>
  <si>
    <t>Alarmstrimler, solfilm, dekoration og andre ting der kan monteres på rude</t>
  </si>
  <si>
    <t>Dækningssum</t>
  </si>
  <si>
    <t>Hovedforfald 1. Januar</t>
  </si>
  <si>
    <t>3 årig</t>
  </si>
  <si>
    <t>Altandækning</t>
  </si>
  <si>
    <t>Årlig præmie indeks 2020</t>
  </si>
  <si>
    <t>ved accept skal samtykkeerklæring altid udfyldes!</t>
  </si>
  <si>
    <t>Ligger i pdf under beregner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</si>
</sst>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kr.&quot;\ #,##0;&quot;kr.&quot;\ \-#,##0"/>
    <numFmt numFmtId="165" formatCode="_ &quot;kr.&quot;\ * #,##0.00_ ;_ &quot;kr.&quot;\ * \-#,##0.00_ ;_ &quot;kr.&quot;\ * &quot;-&quot;??_ ;_ @_ "/>
    <numFmt numFmtId="166" formatCode="&quot;kr.&quot;\ #,##0"/>
    <numFmt numFmtId="167" formatCode="[$-F800]dddd\,\ mmmm\ dd\,\ yyyy"/>
    <numFmt numFmtId="168" formatCode="&quot;kr.&quot;\ #,##0.00"/>
    <numFmt numFmtId="169" formatCode="&quot;kr.&quot;\ #,##0.000"/>
  </numFmts>
  <fonts count="16" x14ac:knownFonts="1">
    <font>
      <sz val="11"/>
      <color theme="1"/>
      <name val="Calibri"/>
      <family val="2"/>
      <scheme val="minor"/>
    </font>
    <font>
      <b/>
      <sz val="18"/>
      <color theme="2" tint="-0.74999237037263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55535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4B7B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C9E5A"/>
        <bgColor indexed="64"/>
      </patternFill>
    </fill>
    <fill>
      <patternFill patternType="solid">
        <fgColor rgb="FF5B9E5A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4B7B9"/>
      </top>
      <bottom style="thin">
        <color rgb="FF84B7B9"/>
      </bottom>
      <diagonal/>
    </border>
    <border>
      <left/>
      <right/>
      <top/>
      <bottom style="thin">
        <color rgb="FF84B7B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4B7B9"/>
      </left>
      <right style="thin">
        <color rgb="FF84B7B9"/>
      </right>
      <top style="thin">
        <color rgb="FF84B7B9"/>
      </top>
      <bottom style="thin">
        <color rgb="FF84B7B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rgb="FF84B7B9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84B7B9"/>
      </left>
      <right/>
      <top/>
      <bottom/>
      <diagonal/>
    </border>
    <border>
      <left/>
      <right style="thin">
        <color rgb="FF84B7B9"/>
      </right>
      <top/>
      <bottom/>
      <diagonal/>
    </border>
    <border>
      <left style="thin">
        <color rgb="FF84B7B9"/>
      </left>
      <right/>
      <top/>
      <bottom style="thin">
        <color rgb="FF84B7B9"/>
      </bottom>
      <diagonal/>
    </border>
    <border>
      <left/>
      <right style="thin">
        <color rgb="FF84B7B9"/>
      </right>
      <top/>
      <bottom style="thin">
        <color rgb="FF84B7B9"/>
      </bottom>
      <diagonal/>
    </border>
    <border>
      <left style="thin">
        <color rgb="FF84B7B9"/>
      </left>
      <right/>
      <top style="thin">
        <color rgb="FF84B7B9"/>
      </top>
      <bottom style="thin">
        <color rgb="FF84B7B9"/>
      </bottom>
      <diagonal/>
    </border>
    <border>
      <left/>
      <right style="thin">
        <color rgb="FF84B7B9"/>
      </right>
      <top style="thin">
        <color rgb="FF84B7B9"/>
      </top>
      <bottom style="thin">
        <color rgb="FF84B7B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rgb="FF5C9E5A"/>
      </left>
      <right/>
      <top style="medium">
        <color rgb="FF5C9E5A"/>
      </top>
      <bottom/>
      <diagonal/>
    </border>
    <border>
      <left/>
      <right/>
      <top style="medium">
        <color rgb="FF5C9E5A"/>
      </top>
      <bottom/>
      <diagonal/>
    </border>
    <border>
      <left/>
      <right style="medium">
        <color rgb="FF5C9E5A"/>
      </right>
      <top style="medium">
        <color rgb="FF5C9E5A"/>
      </top>
      <bottom/>
      <diagonal/>
    </border>
    <border>
      <left style="medium">
        <color rgb="FF5C9E5A"/>
      </left>
      <right/>
      <top/>
      <bottom/>
      <diagonal/>
    </border>
    <border>
      <left/>
      <right style="medium">
        <color rgb="FF5C9E5A"/>
      </right>
      <top/>
      <bottom/>
      <diagonal/>
    </border>
    <border>
      <left style="medium">
        <color rgb="FF5C9E5A"/>
      </left>
      <right/>
      <top/>
      <bottom style="medium">
        <color rgb="FF5C9E5A"/>
      </bottom>
      <diagonal/>
    </border>
    <border>
      <left/>
      <right/>
      <top/>
      <bottom style="medium">
        <color rgb="FF5C9E5A"/>
      </bottom>
      <diagonal/>
    </border>
    <border>
      <left/>
      <right style="medium">
        <color rgb="FF5C9E5A"/>
      </right>
      <top/>
      <bottom style="medium">
        <color rgb="FF5C9E5A"/>
      </bottom>
      <diagonal/>
    </border>
    <border>
      <left style="thin">
        <color rgb="FF5B9E5A"/>
      </left>
      <right style="thin">
        <color rgb="FF5B9E5A"/>
      </right>
      <top style="thin">
        <color rgb="FF5B9E5A"/>
      </top>
      <bottom style="thin">
        <color rgb="FF5B9E5A"/>
      </bottom>
      <diagonal/>
    </border>
  </borders>
  <cellStyleXfs count="2">
    <xf numFmtId="0" fontId="0" fillId="0" borderId="0"/>
    <xf numFmtId="165" fontId="14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4" xfId="0" applyFont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5" fillId="0" borderId="0" xfId="0" applyFont="1" applyFill="1" applyBorder="1"/>
    <xf numFmtId="0" fontId="0" fillId="0" borderId="0" xfId="0" applyFont="1" applyBorder="1" applyAlignment="1">
      <alignment horizontal="left" indent="1"/>
    </xf>
    <xf numFmtId="0" fontId="0" fillId="0" borderId="10" xfId="0" applyBorder="1"/>
    <xf numFmtId="0" fontId="0" fillId="0" borderId="10" xfId="0" applyFill="1" applyBorder="1"/>
    <xf numFmtId="0" fontId="0" fillId="0" borderId="0" xfId="0" applyFill="1"/>
    <xf numFmtId="0" fontId="0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indent="1"/>
    </xf>
    <xf numFmtId="0" fontId="0" fillId="0" borderId="0" xfId="0" applyFont="1" applyFill="1" applyBorder="1" applyAlignment="1">
      <alignment horizontal="left" indent="1"/>
    </xf>
    <xf numFmtId="0" fontId="0" fillId="0" borderId="16" xfId="0" applyFill="1" applyBorder="1"/>
    <xf numFmtId="0" fontId="0" fillId="0" borderId="9" xfId="0" applyBorder="1"/>
    <xf numFmtId="0" fontId="0" fillId="0" borderId="13" xfId="0" applyBorder="1"/>
    <xf numFmtId="0" fontId="0" fillId="0" borderId="14" xfId="0" applyFont="1" applyBorder="1" applyAlignment="1">
      <alignment horizontal="left" indent="1"/>
    </xf>
    <xf numFmtId="0" fontId="5" fillId="3" borderId="0" xfId="0" applyFont="1" applyFill="1" applyBorder="1"/>
    <xf numFmtId="0" fontId="0" fillId="0" borderId="9" xfId="0" applyFill="1" applyBorder="1"/>
    <xf numFmtId="0" fontId="4" fillId="3" borderId="0" xfId="0" applyFont="1" applyFill="1" applyBorder="1"/>
    <xf numFmtId="0" fontId="0" fillId="3" borderId="15" xfId="0" applyFont="1" applyFill="1" applyBorder="1" applyAlignment="1">
      <alignment horizontal="left" indent="1"/>
    </xf>
    <xf numFmtId="0" fontId="0" fillId="0" borderId="6" xfId="0" applyFill="1" applyBorder="1"/>
    <xf numFmtId="0" fontId="0" fillId="0" borderId="8" xfId="0" applyFill="1" applyBorder="1"/>
    <xf numFmtId="0" fontId="0" fillId="0" borderId="15" xfId="0" applyFill="1" applyBorder="1"/>
    <xf numFmtId="0" fontId="0" fillId="0" borderId="0" xfId="0" applyFont="1" applyAlignment="1">
      <alignment vertical="top" wrapText="1"/>
    </xf>
    <xf numFmtId="0" fontId="0" fillId="0" borderId="11" xfId="0" applyFill="1" applyBorder="1"/>
    <xf numFmtId="0" fontId="0" fillId="0" borderId="12" xfId="0" applyFont="1" applyBorder="1" applyAlignment="1">
      <alignment vertical="top" wrapText="1"/>
    </xf>
    <xf numFmtId="0" fontId="0" fillId="0" borderId="7" xfId="0" applyFill="1" applyBorder="1"/>
    <xf numFmtId="0" fontId="0" fillId="0" borderId="12" xfId="0" applyFill="1" applyBorder="1"/>
    <xf numFmtId="0" fontId="0" fillId="0" borderId="1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3" xfId="0" applyBorder="1"/>
    <xf numFmtId="3" fontId="0" fillId="0" borderId="3" xfId="0" applyNumberFormat="1" applyBorder="1"/>
    <xf numFmtId="0" fontId="0" fillId="3" borderId="0" xfId="0" applyFill="1" applyBorder="1" applyAlignment="1">
      <alignment horizontal="left" indent="4"/>
    </xf>
    <xf numFmtId="0" fontId="2" fillId="0" borderId="3" xfId="0" applyFont="1" applyFill="1" applyBorder="1"/>
    <xf numFmtId="0" fontId="10" fillId="0" borderId="3" xfId="0" applyFont="1" applyBorder="1"/>
    <xf numFmtId="164" fontId="11" fillId="0" borderId="3" xfId="0" applyNumberFormat="1" applyFont="1" applyBorder="1"/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right"/>
    </xf>
    <xf numFmtId="0" fontId="0" fillId="3" borderId="20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20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5" borderId="27" xfId="0" applyNumberFormat="1" applyFill="1" applyBorder="1" applyProtection="1">
      <protection locked="0"/>
    </xf>
    <xf numFmtId="0" fontId="0" fillId="5" borderId="23" xfId="0" applyNumberFormat="1" applyFill="1" applyBorder="1" applyProtection="1">
      <protection locked="0"/>
    </xf>
    <xf numFmtId="0" fontId="0" fillId="5" borderId="25" xfId="0" applyNumberFormat="1" applyFill="1" applyBorder="1" applyProtection="1">
      <protection locked="0"/>
    </xf>
    <xf numFmtId="0" fontId="0" fillId="3" borderId="0" xfId="0" applyFill="1" applyBorder="1"/>
    <xf numFmtId="0" fontId="0" fillId="5" borderId="3" xfId="0" applyFill="1" applyBorder="1" applyAlignment="1" applyProtection="1">
      <alignment horizontal="left"/>
      <protection locked="0"/>
    </xf>
    <xf numFmtId="0" fontId="0" fillId="5" borderId="3" xfId="0" applyFont="1" applyFill="1" applyBorder="1" applyAlignment="1" applyProtection="1">
      <alignment horizontal="left"/>
      <protection locked="0"/>
    </xf>
    <xf numFmtId="0" fontId="12" fillId="2" borderId="0" xfId="0" applyFont="1" applyFill="1"/>
    <xf numFmtId="0" fontId="12" fillId="3" borderId="0" xfId="0" applyFont="1" applyFill="1"/>
    <xf numFmtId="169" fontId="12" fillId="2" borderId="0" xfId="0" applyNumberFormat="1" applyFont="1" applyFill="1"/>
    <xf numFmtId="168" fontId="12" fillId="2" borderId="0" xfId="0" applyNumberFormat="1" applyFont="1" applyFill="1"/>
    <xf numFmtId="0" fontId="0" fillId="3" borderId="26" xfId="0" applyFill="1" applyBorder="1"/>
    <xf numFmtId="0" fontId="0" fillId="3" borderId="2" xfId="0" applyFill="1" applyBorder="1"/>
    <xf numFmtId="0" fontId="0" fillId="3" borderId="22" xfId="0" applyFill="1" applyBorder="1"/>
    <xf numFmtId="0" fontId="0" fillId="3" borderId="0" xfId="0" applyFill="1" applyBorder="1"/>
    <xf numFmtId="0" fontId="0" fillId="3" borderId="24" xfId="0" applyFill="1" applyBorder="1"/>
    <xf numFmtId="0" fontId="0" fillId="3" borderId="3" xfId="0" applyFill="1" applyBorder="1"/>
    <xf numFmtId="0" fontId="0" fillId="3" borderId="27" xfId="0" applyFill="1" applyBorder="1"/>
    <xf numFmtId="0" fontId="0" fillId="3" borderId="0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5" borderId="3" xfId="0" applyNumberFormat="1" applyFill="1" applyBorder="1" applyProtection="1">
      <protection locked="0"/>
    </xf>
    <xf numFmtId="0" fontId="0" fillId="3" borderId="0" xfId="0" applyFill="1"/>
    <xf numFmtId="0" fontId="0" fillId="0" borderId="0" xfId="0" applyAlignment="1">
      <alignment wrapText="1"/>
    </xf>
    <xf numFmtId="0" fontId="0" fillId="0" borderId="21" xfId="0" applyBorder="1"/>
    <xf numFmtId="0" fontId="0" fillId="4" borderId="0" xfId="0" applyFill="1"/>
    <xf numFmtId="0" fontId="0" fillId="5" borderId="17" xfId="0" applyFill="1" applyBorder="1" applyProtection="1">
      <protection locked="0"/>
    </xf>
    <xf numFmtId="0" fontId="12" fillId="3" borderId="0" xfId="0" applyFont="1" applyFill="1" applyBorder="1" applyAlignment="1"/>
    <xf numFmtId="0" fontId="12" fillId="3" borderId="0" xfId="0" applyFont="1" applyFill="1" applyBorder="1" applyAlignment="1">
      <alignment horizontal="left" indent="1"/>
    </xf>
    <xf numFmtId="1" fontId="12" fillId="3" borderId="11" xfId="0" applyNumberFormat="1" applyFont="1" applyFill="1" applyBorder="1" applyAlignment="1" applyProtection="1">
      <alignment horizontal="left" indent="1"/>
      <protection locked="0"/>
    </xf>
    <xf numFmtId="0" fontId="12" fillId="3" borderId="0" xfId="0" applyFont="1" applyFill="1" applyBorder="1"/>
    <xf numFmtId="0" fontId="4" fillId="3" borderId="9" xfId="0" applyFont="1" applyFill="1" applyBorder="1"/>
    <xf numFmtId="0" fontId="5" fillId="3" borderId="10" xfId="0" applyFont="1" applyFill="1" applyBorder="1"/>
    <xf numFmtId="0" fontId="0" fillId="3" borderId="0" xfId="0" applyFont="1" applyFill="1" applyBorder="1" applyAlignment="1" applyProtection="1">
      <alignment horizontal="left" indent="1"/>
      <protection locked="0"/>
    </xf>
    <xf numFmtId="0" fontId="0" fillId="3" borderId="0" xfId="0" applyFill="1" applyBorder="1" applyAlignment="1">
      <alignment horizontal="left" vertical="top" wrapText="1"/>
    </xf>
    <xf numFmtId="0" fontId="0" fillId="5" borderId="21" xfId="0" applyFill="1" applyBorder="1"/>
    <xf numFmtId="0" fontId="0" fillId="3" borderId="3" xfId="0" applyFill="1" applyBorder="1" applyAlignment="1">
      <alignment horizontal="left" indent="4"/>
    </xf>
    <xf numFmtId="3" fontId="0" fillId="0" borderId="3" xfId="0" applyNumberFormat="1" applyBorder="1" applyAlignment="1">
      <alignment horizontal="right"/>
    </xf>
    <xf numFmtId="166" fontId="0" fillId="3" borderId="0" xfId="0" applyNumberFormat="1" applyFill="1" applyBorder="1" applyAlignment="1">
      <alignment horizontal="right"/>
    </xf>
    <xf numFmtId="0" fontId="12" fillId="0" borderId="0" xfId="0" applyFont="1"/>
    <xf numFmtId="0" fontId="12" fillId="3" borderId="0" xfId="0" applyFont="1" applyFill="1" applyBorder="1" applyProtection="1">
      <protection locked="0"/>
    </xf>
    <xf numFmtId="0" fontId="0" fillId="5" borderId="29" xfId="0" applyFill="1" applyBorder="1"/>
    <xf numFmtId="0" fontId="0" fillId="0" borderId="0" xfId="0" applyAlignment="1">
      <alignment horizontal="left" vertical="top"/>
    </xf>
    <xf numFmtId="0" fontId="5" fillId="3" borderId="0" xfId="0" applyFont="1" applyFill="1"/>
    <xf numFmtId="0" fontId="0" fillId="0" borderId="0" xfId="0" applyAlignment="1">
      <alignment horizontal="left" indent="4"/>
    </xf>
    <xf numFmtId="0" fontId="0" fillId="3" borderId="0" xfId="0" applyFill="1" applyBorder="1" applyAlignment="1"/>
    <xf numFmtId="166" fontId="0" fillId="0" borderId="0" xfId="1" applyNumberFormat="1" applyFont="1"/>
    <xf numFmtId="1" fontId="0" fillId="5" borderId="0" xfId="0" applyNumberFormat="1" applyFont="1" applyFill="1" applyBorder="1" applyAlignment="1" applyProtection="1">
      <alignment horizontal="left" indent="1"/>
      <protection locked="0"/>
    </xf>
    <xf numFmtId="0" fontId="9" fillId="6" borderId="0" xfId="0" applyFont="1" applyFill="1" applyBorder="1" applyAlignment="1">
      <alignment vertical="center"/>
    </xf>
    <xf numFmtId="0" fontId="0" fillId="6" borderId="0" xfId="0" applyFill="1"/>
    <xf numFmtId="0" fontId="0" fillId="6" borderId="0" xfId="0" applyFill="1" applyBorder="1" applyAlignment="1">
      <alignment horizontal="left"/>
    </xf>
    <xf numFmtId="0" fontId="0" fillId="6" borderId="0" xfId="0" applyFill="1" applyAlignment="1">
      <alignment horizontal="right"/>
    </xf>
    <xf numFmtId="0" fontId="0" fillId="6" borderId="0" xfId="0" applyFill="1" applyBorder="1"/>
    <xf numFmtId="3" fontId="0" fillId="6" borderId="0" xfId="0" applyNumberFormat="1" applyFill="1" applyBorder="1" applyAlignment="1">
      <alignment horizontal="right"/>
    </xf>
    <xf numFmtId="0" fontId="0" fillId="6" borderId="11" xfId="0" applyFill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2" fillId="0" borderId="33" xfId="0" applyFont="1" applyBorder="1"/>
    <xf numFmtId="0" fontId="15" fillId="0" borderId="33" xfId="0" applyFont="1" applyBorder="1"/>
    <xf numFmtId="0" fontId="0" fillId="7" borderId="0" xfId="0" applyFill="1"/>
    <xf numFmtId="0" fontId="0" fillId="7" borderId="6" xfId="0" applyFill="1" applyBorder="1"/>
    <xf numFmtId="0" fontId="5" fillId="7" borderId="7" xfId="0" applyFont="1" applyFill="1" applyBorder="1"/>
    <xf numFmtId="0" fontId="0" fillId="7" borderId="0" xfId="0" applyFont="1" applyFill="1" applyBorder="1"/>
    <xf numFmtId="0" fontId="3" fillId="7" borderId="0" xfId="0" applyFont="1" applyFill="1" applyBorder="1"/>
    <xf numFmtId="0" fontId="0" fillId="7" borderId="0" xfId="0" applyFill="1" applyBorder="1" applyAlignment="1"/>
    <xf numFmtId="0" fontId="5" fillId="7" borderId="0" xfId="0" applyFont="1" applyFill="1" applyBorder="1" applyAlignment="1">
      <alignment horizontal="left" indent="1"/>
    </xf>
    <xf numFmtId="0" fontId="0" fillId="7" borderId="0" xfId="0" applyFont="1" applyFill="1" applyBorder="1" applyAlignment="1">
      <alignment horizontal="left"/>
    </xf>
    <xf numFmtId="0" fontId="0" fillId="7" borderId="1" xfId="0" applyFill="1" applyBorder="1"/>
    <xf numFmtId="0" fontId="0" fillId="5" borderId="18" xfId="0" applyFill="1" applyBorder="1" applyAlignment="1">
      <alignment horizontal="left"/>
    </xf>
    <xf numFmtId="0" fontId="0" fillId="5" borderId="18" xfId="0" applyFill="1" applyBorder="1"/>
    <xf numFmtId="0" fontId="0" fillId="5" borderId="19" xfId="0" applyFill="1" applyBorder="1"/>
    <xf numFmtId="0" fontId="8" fillId="7" borderId="38" xfId="0" applyFont="1" applyFill="1" applyBorder="1"/>
    <xf numFmtId="0" fontId="0" fillId="7" borderId="38" xfId="0" applyFill="1" applyBorder="1"/>
    <xf numFmtId="0" fontId="0" fillId="7" borderId="38" xfId="0" applyFont="1" applyFill="1" applyBorder="1"/>
    <xf numFmtId="0" fontId="3" fillId="7" borderId="38" xfId="0" applyFont="1" applyFill="1" applyBorder="1"/>
    <xf numFmtId="0" fontId="0" fillId="7" borderId="38" xfId="0" applyFill="1" applyBorder="1" applyAlignment="1">
      <alignment horizontal="left"/>
    </xf>
    <xf numFmtId="0" fontId="5" fillId="7" borderId="38" xfId="0" applyFont="1" applyFill="1" applyBorder="1" applyAlignment="1">
      <alignment horizontal="left" indent="1"/>
    </xf>
    <xf numFmtId="0" fontId="6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0" fillId="7" borderId="0" xfId="0" applyFont="1" applyFill="1" applyAlignment="1">
      <alignment horizontal="left"/>
    </xf>
    <xf numFmtId="167" fontId="0" fillId="5" borderId="6" xfId="0" applyNumberFormat="1" applyFont="1" applyFill="1" applyBorder="1" applyAlignment="1" applyProtection="1">
      <alignment horizontal="left" indent="1"/>
    </xf>
    <xf numFmtId="167" fontId="0" fillId="5" borderId="15" xfId="0" applyNumberFormat="1" applyFont="1" applyFill="1" applyBorder="1" applyAlignment="1" applyProtection="1">
      <alignment horizontal="left" indent="1"/>
    </xf>
    <xf numFmtId="0" fontId="0" fillId="5" borderId="6" xfId="0" applyFont="1" applyFill="1" applyBorder="1" applyAlignment="1" applyProtection="1">
      <alignment horizontal="left" indent="1"/>
      <protection locked="0"/>
    </xf>
    <xf numFmtId="0" fontId="0" fillId="5" borderId="15" xfId="0" applyFont="1" applyFill="1" applyBorder="1" applyAlignment="1" applyProtection="1">
      <alignment horizontal="left" indent="1"/>
      <protection locked="0"/>
    </xf>
    <xf numFmtId="0" fontId="0" fillId="5" borderId="7" xfId="0" applyFont="1" applyFill="1" applyBorder="1" applyAlignment="1" applyProtection="1">
      <alignment horizontal="left" indent="1"/>
      <protection locked="0"/>
    </xf>
    <xf numFmtId="0" fontId="0" fillId="5" borderId="15" xfId="0" applyFont="1" applyFill="1" applyBorder="1" applyAlignment="1" applyProtection="1">
      <alignment horizontal="left" vertical="top" wrapText="1" indent="1"/>
      <protection locked="0"/>
    </xf>
    <xf numFmtId="0" fontId="0" fillId="5" borderId="12" xfId="0" applyFont="1" applyFill="1" applyBorder="1" applyAlignment="1" applyProtection="1">
      <alignment horizontal="left" vertical="top" wrapText="1"/>
      <protection locked="0"/>
    </xf>
    <xf numFmtId="0" fontId="13" fillId="5" borderId="12" xfId="0" applyFont="1" applyFill="1" applyBorder="1" applyAlignment="1" applyProtection="1">
      <alignment horizontal="left" vertical="top" wrapText="1"/>
      <protection locked="0"/>
    </xf>
    <xf numFmtId="0" fontId="13" fillId="5" borderId="0" xfId="0" applyFont="1" applyFill="1" applyBorder="1" applyAlignment="1" applyProtection="1">
      <alignment horizontal="left" vertical="top" wrapText="1"/>
      <protection locked="0"/>
    </xf>
    <xf numFmtId="0" fontId="13" fillId="5" borderId="11" xfId="0" applyFont="1" applyFill="1" applyBorder="1" applyAlignment="1" applyProtection="1">
      <alignment horizontal="left" vertical="top" wrapText="1"/>
      <protection locked="0"/>
    </xf>
    <xf numFmtId="0" fontId="0" fillId="5" borderId="0" xfId="0" applyFont="1" applyFill="1" applyAlignment="1" applyProtection="1">
      <alignment horizontal="left" vertical="top" wrapText="1"/>
      <protection locked="0"/>
    </xf>
    <xf numFmtId="1" fontId="0" fillId="5" borderId="15" xfId="0" applyNumberFormat="1" applyFont="1" applyFill="1" applyBorder="1" applyAlignment="1" applyProtection="1">
      <alignment horizontal="left" indent="1"/>
      <protection locked="0"/>
    </xf>
    <xf numFmtId="1" fontId="0" fillId="5" borderId="0" xfId="0" applyNumberFormat="1" applyFont="1" applyFill="1" applyBorder="1" applyAlignment="1" applyProtection="1">
      <alignment horizontal="left" indent="1"/>
      <protection locked="0"/>
    </xf>
    <xf numFmtId="166" fontId="2" fillId="3" borderId="2" xfId="0" applyNumberFormat="1" applyFont="1" applyFill="1" applyBorder="1" applyAlignment="1">
      <alignment horizontal="right"/>
    </xf>
    <xf numFmtId="0" fontId="0" fillId="5" borderId="3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0" fillId="5" borderId="0" xfId="0" applyFont="1" applyFill="1" applyProtection="1">
      <protection locked="0"/>
    </xf>
    <xf numFmtId="0" fontId="5" fillId="5" borderId="0" xfId="0" applyFont="1" applyFill="1" applyProtection="1">
      <protection locked="0"/>
    </xf>
    <xf numFmtId="0" fontId="1" fillId="7" borderId="0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167" fontId="0" fillId="3" borderId="28" xfId="0" applyNumberFormat="1" applyFill="1" applyBorder="1" applyAlignment="1">
      <alignment horizontal="left" indent="1"/>
    </xf>
    <xf numFmtId="0" fontId="0" fillId="3" borderId="0" xfId="0" applyFill="1" applyAlignment="1">
      <alignment horizontal="left" indent="1"/>
    </xf>
    <xf numFmtId="0" fontId="0" fillId="3" borderId="1" xfId="0" applyFill="1" applyBorder="1" applyAlignment="1">
      <alignment horizontal="left" indent="1"/>
    </xf>
    <xf numFmtId="166" fontId="0" fillId="5" borderId="2" xfId="0" applyNumberFormat="1" applyFill="1" applyBorder="1" applyProtection="1">
      <protection locked="0"/>
    </xf>
    <xf numFmtId="0" fontId="0" fillId="5" borderId="3" xfId="0" applyNumberFormat="1" applyFill="1" applyBorder="1" applyProtection="1">
      <protection locked="0"/>
    </xf>
    <xf numFmtId="0" fontId="9" fillId="7" borderId="38" xfId="0" applyFont="1" applyFill="1" applyBorder="1" applyAlignment="1">
      <alignment vertical="center"/>
    </xf>
    <xf numFmtId="167" fontId="0" fillId="0" borderId="0" xfId="0" applyNumberFormat="1" applyFont="1" applyBorder="1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Font="1" applyBorder="1" applyAlignment="1">
      <alignment horizontal="left" indent="1"/>
    </xf>
    <xf numFmtId="1" fontId="0" fillId="0" borderId="0" xfId="0" applyNumberFormat="1" applyFont="1" applyBorder="1" applyAlignment="1">
      <alignment horizontal="left" indent="1"/>
    </xf>
    <xf numFmtId="0" fontId="12" fillId="0" borderId="0" xfId="0" applyFont="1" applyBorder="1"/>
    <xf numFmtId="0" fontId="12" fillId="3" borderId="0" xfId="0" applyFont="1" applyFill="1" applyBorder="1" applyProtection="1">
      <protection locked="0"/>
    </xf>
    <xf numFmtId="0" fontId="12" fillId="0" borderId="0" xfId="0" applyFont="1" applyBorder="1" applyProtection="1">
      <protection locked="0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5B9E5A"/>
      <color rgb="FF5C9E5A"/>
      <color rgb="FF84B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2580408</xdr:colOff>
      <xdr:row>0</xdr:row>
      <xdr:rowOff>1</xdr:rowOff>
    </xdr:from>
    <xdr:to>
      <xdr:col>5</xdr:col>
      <xdr:colOff>545522</xdr:colOff>
      <xdr:row>1</xdr:row>
      <xdr:rowOff>17318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90D46A77-F86F-406F-9341-366C8D85E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4567" y="1"/>
          <a:ext cx="1117023" cy="562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0</xdr:row>
      <xdr:rowOff>0</xdr:rowOff>
    </xdr:from>
    <xdr:to>
      <xdr:col>8</xdr:col>
      <xdr:colOff>552450</xdr:colOff>
      <xdr:row>1</xdr:row>
      <xdr:rowOff>142875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11B64907-02CD-411F-AA99-AB0CD739D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75" y="0"/>
          <a:ext cx="638175" cy="333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56</xdr:row>
      <xdr:rowOff>9525</xdr:rowOff>
    </xdr:from>
    <xdr:to>
      <xdr:col>8</xdr:col>
      <xdr:colOff>1209676</xdr:colOff>
      <xdr:row>62</xdr:row>
      <xdr:rowOff>0</xdr:rowOff>
    </xdr:to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" y="6096000"/>
          <a:ext cx="6019800" cy="1133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Undertegnede bekræfter hermed at ovenstående informationer er korrekte, og ikke er varslet præmiestigning indenfor det seneste år p.g.a. dårligt skadesforløb, eller er blevet opsagt.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Forsikringstager forpligtiger sig til at informere om væsentlige ændringer. Forsikringen er en del af en rammeordning og træder i kraft når selskabet på baggrund af ovenstående oplysninger har foretaget den endelige risikovurdering</a:t>
          </a:r>
          <a:endParaRPr lang="da-DK" sz="1100"/>
        </a:p>
      </xdr:txBody>
    </xdr:sp>
    <xdr:clientData/>
  </xdr:twoCellAnchor>
  <xdr:twoCellAnchor>
    <xdr:from>
      <xdr:col>18</xdr:col>
      <xdr:colOff>342900</xdr:colOff>
      <xdr:row>1</xdr:row>
      <xdr:rowOff>171450</xdr:rowOff>
    </xdr:from>
    <xdr:to>
      <xdr:col>21</xdr:col>
      <xdr:colOff>66675</xdr:colOff>
      <xdr:row>8</xdr:row>
      <xdr:rowOff>66675</xdr:rowOff>
    </xdr:to>
    <xdr:grpSp>
      <xdr:nvGrpSpPr>
        <xdr:cNvPr id="7" name="Grupp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6153150" y="361950"/>
          <a:ext cx="1552575" cy="1362075"/>
          <a:chOff x="7315200" y="952500"/>
          <a:chExt cx="1552575" cy="1219200"/>
        </a:xfrm>
      </xdr:grpSpPr>
      <xdr:grpSp>
        <xdr:nvGrpSpPr>
          <xdr:cNvPr id="8" name="Gruppe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GrpSpPr/>
        </xdr:nvGrpSpPr>
        <xdr:grpSpPr>
          <a:xfrm>
            <a:off x="7315200" y="1771650"/>
            <a:ext cx="1552575" cy="400050"/>
            <a:chOff x="6048375" y="1819275"/>
            <a:chExt cx="1552575" cy="400050"/>
          </a:xfrm>
        </xdr:grpSpPr>
        <xdr:sp macro="[0]!Ark3.SendPDF" textlink="">
          <xdr:nvSpPr>
            <xdr:cNvPr id="13" name="Tekstfelt 9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 txBox="1"/>
          </xdr:nvSpPr>
          <xdr:spPr>
            <a:xfrm>
              <a:off x="6048375" y="1819275"/>
              <a:ext cx="1552575" cy="400050"/>
            </a:xfrm>
            <a:prstGeom prst="rect">
              <a:avLst/>
            </a:prstGeom>
            <a:solidFill>
              <a:srgbClr val="A6CECD"/>
            </a:solidFill>
            <a:ln w="9525" cmpd="sng">
              <a:solidFill>
                <a:sysClr val="window" lastClr="FFFFFF"/>
              </a:solidFill>
            </a:ln>
            <a:effectLst/>
          </xdr:spPr>
          <xdr:txBody>
            <a:bodyPr wrap="square" rtlCol="0" anchor="ctr"/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a-DK" sz="11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libri" panose="020F0502020204030204"/>
                  <a:ea typeface="Times New Roman" panose="02020603050405020304" pitchFamily="18" charset="0"/>
                  <a:cs typeface="Times New Roman" panose="02020603050405020304" pitchFamily="18" charset="0"/>
                </a:rPr>
                <a:t>                Send i mail</a:t>
              </a:r>
              <a:endParaRPr kumimoji="0" lang="da-DK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anose="02020603050405020304" pitchFamily="18" charset="0"/>
                <a:ea typeface="Times New Roman" panose="02020603050405020304" pitchFamily="18" charset="0"/>
                <a:cs typeface="+mn-cs"/>
              </a:endParaRPr>
            </a:p>
          </xdr:txBody>
        </xdr:sp>
        <xdr:pic macro="[0]!Ark3.SendPDF">
          <xdr:nvPicPr>
            <xdr:cNvPr id="14" name="Billede 1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4027" t="20134" r="-2687" b="19461"/>
            <a:stretch/>
          </xdr:blipFill>
          <xdr:spPr>
            <a:xfrm>
              <a:off x="6086475" y="1876424"/>
              <a:ext cx="504825" cy="285751"/>
            </a:xfrm>
            <a:prstGeom prst="rect">
              <a:avLst/>
            </a:prstGeom>
          </xdr:spPr>
        </xdr:pic>
      </xdr:grpSp>
      <xdr:sp macro="[0]!Ark3.PDFActiveSheet" textlink="">
        <xdr:nvSpPr>
          <xdr:cNvPr id="9" name="Tekstfelt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7315200" y="1362075"/>
            <a:ext cx="1552575" cy="400050"/>
          </a:xfrm>
          <a:prstGeom prst="rect">
            <a:avLst/>
          </a:prstGeom>
          <a:solidFill>
            <a:srgbClr val="A6CECD"/>
          </a:solidFill>
          <a:ln w="9525" cmpd="sng">
            <a:solidFill>
              <a:sysClr val="window" lastClr="FFFFFF"/>
            </a:solidFill>
          </a:ln>
          <a:effectLst/>
        </xdr:spPr>
        <xdr:txBody>
          <a:bodyPr wrap="square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a-DK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            Gem som PDF</a:t>
            </a:r>
            <a:endParaRPr kumimoji="0" lang="da-DK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endParaRPr>
          </a:p>
        </xdr:txBody>
      </xdr:sp>
      <xdr:pic macro="[0]!Ark3.PDFActiveSheet">
        <xdr:nvPicPr>
          <xdr:cNvPr id="10" name="Billede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00924" y="1400174"/>
            <a:ext cx="323851" cy="323851"/>
          </a:xfrm>
          <a:prstGeom prst="rect">
            <a:avLst/>
          </a:prstGeom>
        </xdr:spPr>
      </xdr:pic>
      <xdr:sp macro="[0]!Ark3.aabenudskrift" textlink="">
        <xdr:nvSpPr>
          <xdr:cNvPr id="11" name="Tekstfelt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/>
        </xdr:nvSpPr>
        <xdr:spPr>
          <a:xfrm>
            <a:off x="7315200" y="952500"/>
            <a:ext cx="1552575" cy="400050"/>
          </a:xfrm>
          <a:prstGeom prst="rect">
            <a:avLst/>
          </a:prstGeom>
          <a:solidFill>
            <a:srgbClr val="A6CECD"/>
          </a:solidFill>
          <a:ln w="9525" cmpd="sng">
            <a:solidFill>
              <a:sysClr val="window" lastClr="FFFFFF"/>
            </a:solidFill>
          </a:ln>
          <a:effectLst/>
        </xdr:spPr>
        <xdr:txBody>
          <a:bodyPr wrap="square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a-DK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           Udskriv tilbuddet</a:t>
            </a:r>
            <a:endParaRPr kumimoji="0" lang="da-DK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endParaRPr>
          </a:p>
        </xdr:txBody>
      </xdr:sp>
      <xdr:pic macro="[0]!Ark3.aabenudskrift">
        <xdr:nvPicPr>
          <xdr:cNvPr id="12" name="Billede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00926" y="1009651"/>
            <a:ext cx="304800" cy="304800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57150</xdr:colOff>
      <xdr:row>0</xdr:row>
      <xdr:rowOff>0</xdr:rowOff>
    </xdr:from>
    <xdr:to>
      <xdr:col>18</xdr:col>
      <xdr:colOff>38100</xdr:colOff>
      <xdr:row>3</xdr:row>
      <xdr:rowOff>8100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EC21F5B6-46E3-4762-9651-E71C0ACBD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0"/>
          <a:ext cx="1200150" cy="712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ndk1017698.sharepoint.com/Users/S&#248;ren%20C/Downloads/Tilbud%20Sundhed%20M&#248;lholm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rksomhedsoplysninger"/>
      <sheetName val="Sundhed - Mølholm"/>
      <sheetName val="Ark1"/>
      <sheetName val="Tilbud"/>
      <sheetName val="Produktinfo"/>
      <sheetName val="Administration"/>
    </sheetNames>
    <sheetDataSet>
      <sheetData sheetId="0">
        <row r="20">
          <cell r="A20" t="str">
            <v xml:space="preserve"> </v>
          </cell>
        </row>
      </sheetData>
      <sheetData sheetId="1" refreshError="1"/>
      <sheetData sheetId="2">
        <row r="1">
          <cell r="A1" t="str">
            <v>Obligatorisk ordning</v>
          </cell>
          <cell r="B1" t="str">
            <v>Alle medarbejdere</v>
          </cell>
        </row>
        <row r="2">
          <cell r="A2" t="str">
            <v>Frivillig ordning</v>
          </cell>
          <cell r="B2" t="str">
            <v>Medarbejdergruppe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756F-C99E-446D-ADDE-A39762B06D8B}">
  <sheetPr codeName="Ark1"/>
  <dimension ref="A1:F42"/>
  <sheetViews>
    <sheetView showGridLines="0" showRowColHeaders="0" tabSelected="1" showRuler="0" zoomScale="110" zoomScaleNormal="110" workbookViewId="0">
      <selection activeCell="T8" sqref="T8"/>
    </sheetView>
  </sheetViews>
  <sheetFormatPr defaultRowHeight="15" x14ac:dyDescent="0.25"/>
  <cols>
    <col min="1" max="1" width="22.85546875" customWidth="1"/>
    <col min="2" max="2" width="8.7109375" customWidth="1"/>
    <col min="3" max="3" width="38.7109375" style="34" customWidth="1"/>
    <col min="4" max="4" width="6.5703125" customWidth="1"/>
    <col min="5" max="5" width="2" customWidth="1"/>
  </cols>
  <sheetData>
    <row r="1" spans="1:6" ht="42.75" customHeight="1" x14ac:dyDescent="0.25">
      <c r="A1" s="129" t="s">
        <v>26</v>
      </c>
      <c r="B1" s="129"/>
      <c r="C1" s="130"/>
      <c r="D1" s="131"/>
      <c r="E1" s="131"/>
      <c r="F1" s="111"/>
    </row>
    <row r="2" spans="1:6" x14ac:dyDescent="0.25">
      <c r="B2" s="5"/>
      <c r="C2" s="6"/>
      <c r="D2" s="19"/>
      <c r="E2" s="19"/>
    </row>
    <row r="3" spans="1:6" x14ac:dyDescent="0.25">
      <c r="A3" s="112" t="s">
        <v>27</v>
      </c>
      <c r="B3" s="113"/>
      <c r="C3" s="132">
        <f ca="1">TODAY()</f>
        <v>43966</v>
      </c>
      <c r="D3" s="133"/>
      <c r="E3" s="133"/>
      <c r="F3" s="133"/>
    </row>
    <row r="4" spans="1:6" x14ac:dyDescent="0.25">
      <c r="A4" s="8"/>
      <c r="B4" s="9"/>
      <c r="C4" s="10"/>
      <c r="D4" s="5"/>
      <c r="E4" s="19"/>
    </row>
    <row r="5" spans="1:6" x14ac:dyDescent="0.25">
      <c r="A5" s="114" t="s">
        <v>2</v>
      </c>
      <c r="B5" s="115"/>
      <c r="C5" s="134"/>
      <c r="D5" s="135"/>
      <c r="E5" s="135"/>
      <c r="F5" s="136"/>
    </row>
    <row r="6" spans="1:6" x14ac:dyDescent="0.25">
      <c r="A6" s="116" t="s">
        <v>3</v>
      </c>
      <c r="B6" s="115"/>
      <c r="C6" s="137"/>
      <c r="D6" s="137"/>
      <c r="E6" s="137"/>
      <c r="F6" s="137"/>
    </row>
    <row r="7" spans="1:6" x14ac:dyDescent="0.25">
      <c r="A7" s="111"/>
      <c r="B7" s="117"/>
      <c r="C7" s="137"/>
      <c r="D7" s="137"/>
      <c r="E7" s="137"/>
      <c r="F7" s="137"/>
    </row>
    <row r="8" spans="1:6" x14ac:dyDescent="0.25">
      <c r="A8" s="116" t="s">
        <v>28</v>
      </c>
      <c r="B8" s="117"/>
      <c r="C8" s="135"/>
      <c r="D8" s="135"/>
      <c r="E8" s="135"/>
      <c r="F8" s="135"/>
    </row>
    <row r="9" spans="1:6" x14ac:dyDescent="0.25">
      <c r="A9" s="116" t="s">
        <v>29</v>
      </c>
      <c r="B9" s="117"/>
      <c r="C9" s="143"/>
      <c r="D9" s="143"/>
      <c r="E9" s="143"/>
      <c r="F9" s="143"/>
    </row>
    <row r="10" spans="1:6" x14ac:dyDescent="0.25">
      <c r="A10" s="116" t="s">
        <v>32</v>
      </c>
      <c r="B10" s="117"/>
      <c r="C10" s="93"/>
      <c r="D10" s="93"/>
      <c r="E10" s="93"/>
      <c r="F10" s="93"/>
    </row>
    <row r="11" spans="1:6" x14ac:dyDescent="0.25">
      <c r="A11" s="118" t="s">
        <v>30</v>
      </c>
      <c r="B11" s="117"/>
      <c r="C11" s="144"/>
      <c r="D11" s="144"/>
      <c r="E11" s="144"/>
      <c r="F11" s="144"/>
    </row>
    <row r="12" spans="1:6" x14ac:dyDescent="0.25">
      <c r="A12" s="73"/>
      <c r="B12" s="74"/>
      <c r="C12" s="75"/>
      <c r="D12" s="11"/>
      <c r="E12" s="8"/>
    </row>
    <row r="13" spans="1:6" s="13" customFormat="1" ht="1.5" customHeight="1" x14ac:dyDescent="0.25">
      <c r="A13" s="76"/>
      <c r="B13" s="74"/>
      <c r="C13" s="75"/>
      <c r="D13" s="12"/>
    </row>
    <row r="14" spans="1:6" s="13" customFormat="1" hidden="1" x14ac:dyDescent="0.25">
      <c r="A14" s="14"/>
      <c r="B14" s="15"/>
      <c r="C14" s="16"/>
      <c r="D14" s="17"/>
    </row>
    <row r="15" spans="1:6" ht="18" customHeight="1" x14ac:dyDescent="0.25">
      <c r="A15" s="8"/>
      <c r="B15" s="9"/>
      <c r="C15" s="20"/>
      <c r="D15" s="5"/>
      <c r="E15" s="7"/>
    </row>
    <row r="16" spans="1:6" ht="18" customHeight="1" x14ac:dyDescent="0.25">
      <c r="A16" s="77" t="s">
        <v>56</v>
      </c>
      <c r="B16" s="78"/>
      <c r="C16" s="79"/>
      <c r="D16" s="11"/>
      <c r="E16" s="18"/>
    </row>
    <row r="17" spans="1:6" x14ac:dyDescent="0.25">
      <c r="A17" s="138"/>
      <c r="B17" s="139"/>
      <c r="C17" s="139"/>
      <c r="D17" s="139"/>
      <c r="E17" s="139"/>
      <c r="F17" s="139"/>
    </row>
    <row r="18" spans="1:6" x14ac:dyDescent="0.25">
      <c r="A18" s="140"/>
      <c r="B18" s="140"/>
      <c r="C18" s="140"/>
      <c r="D18" s="140"/>
      <c r="E18" s="140"/>
      <c r="F18" s="140"/>
    </row>
    <row r="19" spans="1:6" x14ac:dyDescent="0.25">
      <c r="A19" s="141"/>
      <c r="B19" s="141"/>
      <c r="C19" s="141"/>
      <c r="D19" s="141"/>
      <c r="E19" s="141"/>
      <c r="F19" s="141"/>
    </row>
    <row r="20" spans="1:6" x14ac:dyDescent="0.25">
      <c r="A20" s="80"/>
      <c r="B20" s="80"/>
      <c r="C20" s="80"/>
      <c r="D20" s="80"/>
      <c r="E20" s="80"/>
      <c r="F20" s="80"/>
    </row>
    <row r="21" spans="1:6" x14ac:dyDescent="0.25">
      <c r="A21" s="80"/>
      <c r="B21" s="80"/>
      <c r="C21" s="80"/>
      <c r="D21" s="80"/>
      <c r="E21" s="80"/>
      <c r="F21" s="80"/>
    </row>
    <row r="22" spans="1:6" x14ac:dyDescent="0.25">
      <c r="A22" s="80"/>
      <c r="B22" s="80"/>
      <c r="C22" s="80"/>
      <c r="D22" s="80"/>
      <c r="E22" s="80"/>
      <c r="F22" s="80"/>
    </row>
    <row r="23" spans="1:6" x14ac:dyDescent="0.25">
      <c r="A23" s="23" t="s">
        <v>57</v>
      </c>
      <c r="B23" s="21"/>
      <c r="C23" s="24"/>
      <c r="D23" s="25"/>
      <c r="E23" s="25"/>
    </row>
    <row r="24" spans="1:6" x14ac:dyDescent="0.25">
      <c r="A24" s="142"/>
      <c r="B24" s="142"/>
      <c r="C24" s="142"/>
      <c r="D24" s="142"/>
      <c r="E24" s="142"/>
      <c r="F24" s="142"/>
    </row>
    <row r="25" spans="1:6" x14ac:dyDescent="0.25">
      <c r="A25" s="142"/>
      <c r="B25" s="142"/>
      <c r="C25" s="142"/>
      <c r="D25" s="142"/>
      <c r="E25" s="142"/>
      <c r="F25" s="142"/>
    </row>
    <row r="26" spans="1:6" s="8" customFormat="1" x14ac:dyDescent="0.25">
      <c r="A26" s="142"/>
      <c r="B26" s="142"/>
      <c r="C26" s="142"/>
      <c r="D26" s="142"/>
      <c r="E26" s="142"/>
      <c r="F26" s="142"/>
    </row>
    <row r="27" spans="1:6" x14ac:dyDescent="0.25">
      <c r="A27" s="142"/>
      <c r="B27" s="142"/>
      <c r="C27" s="142"/>
      <c r="D27" s="142"/>
      <c r="E27" s="142"/>
      <c r="F27" s="142"/>
    </row>
    <row r="28" spans="1:6" x14ac:dyDescent="0.25">
      <c r="A28" s="142"/>
      <c r="B28" s="142"/>
      <c r="C28" s="142"/>
      <c r="D28" s="142"/>
      <c r="E28" s="142"/>
      <c r="F28" s="142"/>
    </row>
    <row r="29" spans="1:6" x14ac:dyDescent="0.25">
      <c r="A29" s="142"/>
      <c r="B29" s="142"/>
      <c r="C29" s="142"/>
      <c r="D29" s="142"/>
      <c r="E29" s="142"/>
      <c r="F29" s="142"/>
    </row>
    <row r="30" spans="1:6" x14ac:dyDescent="0.25">
      <c r="A30" s="28"/>
      <c r="B30" s="28"/>
      <c r="C30" s="28"/>
      <c r="D30" s="26"/>
      <c r="E30" s="29"/>
    </row>
    <row r="31" spans="1:6" x14ac:dyDescent="0.25">
      <c r="A31" s="28"/>
      <c r="B31" s="28"/>
      <c r="C31" s="28"/>
      <c r="D31" s="31"/>
      <c r="E31" s="27"/>
    </row>
    <row r="32" spans="1:6" x14ac:dyDescent="0.25">
      <c r="A32" s="28"/>
      <c r="B32" s="28"/>
      <c r="C32" s="28"/>
      <c r="D32" s="30"/>
      <c r="E32" s="30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8"/>
      <c r="B35" s="22"/>
      <c r="C35" s="28"/>
      <c r="D35" s="28"/>
      <c r="E35" s="28"/>
    </row>
    <row r="36" spans="1:5" x14ac:dyDescent="0.25">
      <c r="A36" s="32"/>
      <c r="C36" s="28"/>
      <c r="D36" s="28"/>
      <c r="E36" s="28"/>
    </row>
    <row r="37" spans="1:5" x14ac:dyDescent="0.25">
      <c r="C37" s="28"/>
      <c r="D37" s="28"/>
      <c r="E37" s="28"/>
    </row>
    <row r="38" spans="1:5" x14ac:dyDescent="0.25">
      <c r="C38" s="28"/>
      <c r="D38" s="28"/>
      <c r="E38" s="28"/>
    </row>
    <row r="39" spans="1:5" x14ac:dyDescent="0.25">
      <c r="C39" s="33"/>
      <c r="D39" s="28"/>
      <c r="E39" s="28"/>
    </row>
    <row r="40" spans="1:5" x14ac:dyDescent="0.25">
      <c r="D40" s="28"/>
      <c r="E40" s="28"/>
    </row>
    <row r="41" spans="1:5" x14ac:dyDescent="0.25">
      <c r="D41" s="28"/>
      <c r="E41" s="28"/>
    </row>
    <row r="42" spans="1:5" x14ac:dyDescent="0.25">
      <c r="D42" s="17"/>
      <c r="E42" s="13"/>
    </row>
  </sheetData>
  <sheetProtection selectLockedCells="1"/>
  <mergeCells count="10">
    <mergeCell ref="A17:F19"/>
    <mergeCell ref="A24:F29"/>
    <mergeCell ref="C9:F9"/>
    <mergeCell ref="C11:F11"/>
    <mergeCell ref="C8:F8"/>
    <mergeCell ref="A1:E1"/>
    <mergeCell ref="C3:F3"/>
    <mergeCell ref="C5:F5"/>
    <mergeCell ref="C6:F6"/>
    <mergeCell ref="C7:F7"/>
  </mergeCells>
  <pageMargins left="0.7" right="0.7" top="0.75" bottom="0.75" header="0.3" footer="0.3"/>
  <pageSetup paperSize="9" orientation="portrait" horizontalDpi="300" verticalDpi="300" r:id="rId1"/>
  <headerFooter scaleWithDoc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AI51"/>
  <sheetViews>
    <sheetView showGridLines="0" showRowColHeaders="0" zoomScaleNormal="100" workbookViewId="0">
      <selection activeCell="F37" sqref="F37"/>
    </sheetView>
  </sheetViews>
  <sheetFormatPr defaultRowHeight="15" x14ac:dyDescent="0.25"/>
  <cols>
    <col min="1" max="2" width="9.140625" style="1"/>
    <col min="3" max="3" width="13.140625" style="1" customWidth="1"/>
    <col min="4" max="8" width="9.140625" style="1"/>
    <col min="9" max="9" width="8.7109375" style="1" customWidth="1"/>
    <col min="10" max="10" width="0.42578125" style="1" hidden="1" customWidth="1"/>
    <col min="11" max="11" width="12" style="1" hidden="1" customWidth="1"/>
    <col min="12" max="12" width="10.42578125" style="1" hidden="1" customWidth="1"/>
    <col min="13" max="13" width="9.85546875" style="1" hidden="1" customWidth="1"/>
    <col min="14" max="14" width="11" style="1" hidden="1" customWidth="1"/>
    <col min="15" max="15" width="4.5703125" style="1" hidden="1" customWidth="1"/>
    <col min="16" max="16" width="7.5703125" style="1" hidden="1" customWidth="1"/>
    <col min="17" max="17" width="6.28515625" style="1" hidden="1" customWidth="1"/>
    <col min="18" max="18" width="4.28515625" style="1" hidden="1" customWidth="1"/>
    <col min="19" max="19" width="6.5703125" style="1" hidden="1" customWidth="1"/>
    <col min="20" max="20" width="10.85546875" style="1" hidden="1" customWidth="1"/>
    <col min="21" max="21" width="7.5703125" style="1" hidden="1" customWidth="1"/>
    <col min="22" max="22" width="11.28515625" style="1" hidden="1" customWidth="1"/>
    <col min="23" max="23" width="22.140625" style="1" hidden="1" customWidth="1"/>
    <col min="24" max="24" width="12.85546875" style="1" hidden="1" customWidth="1"/>
    <col min="25" max="25" width="21.85546875" style="1" hidden="1" customWidth="1"/>
    <col min="26" max="26" width="24.28515625" style="1" customWidth="1"/>
    <col min="27" max="16384" width="9.140625" style="1"/>
  </cols>
  <sheetData>
    <row r="1" spans="1:35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54"/>
      <c r="K1" s="54"/>
      <c r="L1" s="54"/>
      <c r="M1" s="54"/>
      <c r="N1" s="54"/>
      <c r="O1" s="54"/>
      <c r="P1" s="54"/>
      <c r="Q1" s="54"/>
      <c r="R1" s="55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</row>
    <row r="2" spans="1:35" x14ac:dyDescent="0.25">
      <c r="A2" s="151"/>
      <c r="B2" s="151"/>
      <c r="C2" s="151"/>
      <c r="D2" s="151"/>
      <c r="E2" s="151"/>
      <c r="F2" s="151"/>
      <c r="G2" s="151"/>
      <c r="H2" s="151"/>
      <c r="I2" s="151"/>
      <c r="J2" s="54"/>
      <c r="K2" s="54"/>
      <c r="L2" s="54"/>
      <c r="M2" s="54"/>
      <c r="N2" s="54"/>
      <c r="O2" s="54"/>
      <c r="P2" s="54"/>
      <c r="Q2" s="54"/>
      <c r="R2" s="55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</row>
    <row r="3" spans="1:35" x14ac:dyDescent="0.25">
      <c r="A3" s="111" t="s">
        <v>1</v>
      </c>
      <c r="B3" s="111"/>
      <c r="C3" s="152">
        <f ca="1">Virksomhedsoplysninger!C3</f>
        <v>43966</v>
      </c>
      <c r="D3" s="152"/>
      <c r="E3" s="2"/>
      <c r="F3" s="2"/>
      <c r="G3" s="2"/>
      <c r="H3" s="2"/>
      <c r="I3" s="2"/>
      <c r="J3" s="54"/>
      <c r="K3" s="54"/>
      <c r="L3" s="54"/>
      <c r="M3" s="54"/>
      <c r="N3" s="54"/>
      <c r="O3" s="54"/>
      <c r="P3" s="54"/>
      <c r="Q3" s="54"/>
      <c r="R3" s="55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</row>
    <row r="4" spans="1:35" x14ac:dyDescent="0.25">
      <c r="A4" s="111" t="s">
        <v>2</v>
      </c>
      <c r="B4" s="111"/>
      <c r="C4" s="153">
        <f>Virksomhedsoplysninger!C5:F5</f>
        <v>0</v>
      </c>
      <c r="D4" s="153"/>
      <c r="E4" s="2"/>
      <c r="F4" s="2"/>
      <c r="G4" s="2"/>
      <c r="H4" s="2"/>
      <c r="I4" s="2"/>
      <c r="J4" s="54" t="s">
        <v>14</v>
      </c>
      <c r="K4" s="54"/>
      <c r="L4" s="54"/>
      <c r="M4" s="54"/>
      <c r="N4" s="54"/>
      <c r="O4" s="54"/>
      <c r="P4" s="54"/>
      <c r="Q4" s="54"/>
      <c r="R4" s="55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</row>
    <row r="5" spans="1:35" x14ac:dyDescent="0.25">
      <c r="A5" s="111" t="s">
        <v>3</v>
      </c>
      <c r="B5" s="111"/>
      <c r="C5" s="153">
        <f>Virksomhedsoplysninger!C6</f>
        <v>0</v>
      </c>
      <c r="D5" s="153"/>
      <c r="E5" s="2"/>
      <c r="F5" s="2"/>
      <c r="G5" s="2"/>
      <c r="H5" s="2"/>
      <c r="I5" s="2"/>
      <c r="J5" s="54" t="s">
        <v>15</v>
      </c>
      <c r="K5" s="54"/>
      <c r="L5" s="54"/>
      <c r="M5" s="54"/>
      <c r="N5" s="54"/>
      <c r="O5" s="54"/>
      <c r="P5" s="54"/>
      <c r="Q5" s="54"/>
      <c r="R5" s="55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</row>
    <row r="6" spans="1:35" x14ac:dyDescent="0.25">
      <c r="A6" s="119" t="s">
        <v>4</v>
      </c>
      <c r="B6" s="119"/>
      <c r="C6" s="154">
        <f>Virksomhedsoplysninger!C8</f>
        <v>0</v>
      </c>
      <c r="D6" s="154"/>
      <c r="E6" s="3"/>
      <c r="F6" s="3"/>
      <c r="G6" s="3"/>
      <c r="H6" s="3"/>
      <c r="I6" s="3"/>
      <c r="J6" s="54"/>
      <c r="K6" s="54"/>
      <c r="L6" s="54"/>
      <c r="M6" s="54"/>
      <c r="N6" s="54"/>
      <c r="O6" s="54"/>
      <c r="P6" s="54"/>
      <c r="Q6" s="54"/>
      <c r="R6" s="55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</row>
    <row r="7" spans="1:35" x14ac:dyDescent="0.25">
      <c r="A7" s="111" t="s">
        <v>69</v>
      </c>
      <c r="B7" s="111"/>
      <c r="C7" s="111"/>
      <c r="D7" s="111"/>
      <c r="E7" s="111"/>
      <c r="F7" s="111"/>
      <c r="G7" s="111"/>
      <c r="H7" s="111"/>
      <c r="I7" s="111"/>
      <c r="J7" s="54"/>
      <c r="K7" s="54"/>
      <c r="L7" s="54"/>
      <c r="M7" s="54"/>
      <c r="N7" s="54"/>
      <c r="O7" s="54"/>
      <c r="P7" s="54"/>
      <c r="Q7" s="54"/>
      <c r="R7" s="55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</row>
    <row r="8" spans="1:35" x14ac:dyDescent="0.25">
      <c r="A8" s="68" t="s">
        <v>3</v>
      </c>
      <c r="B8" s="68"/>
      <c r="C8" s="146"/>
      <c r="D8" s="147"/>
      <c r="E8" s="147"/>
      <c r="F8" s="147"/>
      <c r="G8" s="147"/>
      <c r="H8" s="147"/>
      <c r="I8" s="68"/>
      <c r="J8" s="54"/>
      <c r="K8" s="54"/>
      <c r="L8" s="54"/>
      <c r="M8" s="54"/>
      <c r="N8" s="54"/>
      <c r="O8" s="54"/>
      <c r="P8" s="54"/>
      <c r="Q8" s="54"/>
      <c r="R8" s="55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</row>
    <row r="9" spans="1:35" x14ac:dyDescent="0.25">
      <c r="A9" s="68" t="s">
        <v>4</v>
      </c>
      <c r="B9" s="68"/>
      <c r="C9" s="148"/>
      <c r="D9" s="149"/>
      <c r="E9" s="149"/>
      <c r="F9" s="149"/>
      <c r="G9" s="149"/>
      <c r="H9" s="149"/>
      <c r="I9" s="68"/>
      <c r="J9" s="54"/>
      <c r="K9" s="54" t="s">
        <v>16</v>
      </c>
      <c r="L9" s="54"/>
      <c r="M9" s="54"/>
      <c r="N9" s="54"/>
      <c r="O9" s="54"/>
      <c r="P9" s="54"/>
      <c r="Q9" s="54"/>
      <c r="R9" s="55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</row>
    <row r="10" spans="1:35" x14ac:dyDescent="0.25">
      <c r="A10" s="111" t="s">
        <v>68</v>
      </c>
      <c r="B10" s="111"/>
      <c r="C10" s="111"/>
      <c r="D10" s="111"/>
      <c r="E10" s="111"/>
      <c r="F10" s="111"/>
      <c r="G10" s="111"/>
      <c r="H10" s="111"/>
      <c r="I10" s="111"/>
      <c r="J10" s="54">
        <f>C12*61</f>
        <v>0</v>
      </c>
      <c r="K10" s="54">
        <f>SUM(C12:C15)</f>
        <v>0</v>
      </c>
      <c r="L10" s="54"/>
      <c r="M10" s="54"/>
      <c r="N10" s="54"/>
      <c r="O10" s="54"/>
      <c r="P10" s="54"/>
      <c r="Q10" s="54"/>
      <c r="R10" s="55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1" spans="1:35" x14ac:dyDescent="0.25">
      <c r="A11" s="68" t="s">
        <v>5</v>
      </c>
      <c r="B11" s="68"/>
      <c r="C11" s="68" t="s">
        <v>6</v>
      </c>
      <c r="D11" s="68"/>
      <c r="E11" s="68"/>
      <c r="F11" s="68"/>
      <c r="G11" s="68"/>
      <c r="H11" s="68"/>
      <c r="I11" s="68"/>
      <c r="J11" s="54">
        <f>C13*69</f>
        <v>0</v>
      </c>
      <c r="K11" s="54"/>
      <c r="L11" s="54"/>
      <c r="M11" s="54"/>
      <c r="N11" s="54"/>
      <c r="O11" s="54"/>
      <c r="P11" s="54"/>
      <c r="Q11" s="54"/>
      <c r="R11" s="55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</row>
    <row r="12" spans="1:35" x14ac:dyDescent="0.25">
      <c r="A12" s="58" t="s">
        <v>7</v>
      </c>
      <c r="B12" s="59"/>
      <c r="C12" s="48">
        <v>0</v>
      </c>
      <c r="D12" s="68"/>
      <c r="E12" s="68"/>
      <c r="F12" s="68"/>
      <c r="G12" s="68"/>
      <c r="H12" s="68"/>
      <c r="I12" s="68"/>
      <c r="J12" s="54">
        <f>C14*73</f>
        <v>0</v>
      </c>
      <c r="K12" s="54"/>
      <c r="L12" s="54"/>
      <c r="M12" s="54"/>
      <c r="N12" s="54"/>
      <c r="O12" s="54"/>
      <c r="P12" s="54"/>
      <c r="Q12" s="54"/>
      <c r="R12" s="55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</row>
    <row r="13" spans="1:35" x14ac:dyDescent="0.25">
      <c r="A13" s="60" t="s">
        <v>8</v>
      </c>
      <c r="B13" s="61"/>
      <c r="C13" s="49">
        <v>0</v>
      </c>
      <c r="D13" s="89"/>
      <c r="E13" s="89"/>
      <c r="F13" s="68"/>
      <c r="G13" s="68"/>
      <c r="H13" s="68"/>
      <c r="I13" s="68"/>
      <c r="J13" s="54">
        <f>C15*90</f>
        <v>0</v>
      </c>
      <c r="K13" s="54"/>
      <c r="L13" s="54"/>
      <c r="M13" s="54"/>
      <c r="N13" s="54"/>
      <c r="O13" s="54"/>
      <c r="P13" s="54"/>
      <c r="Q13" s="54"/>
      <c r="R13" s="55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35" x14ac:dyDescent="0.25">
      <c r="A14" s="58" t="s">
        <v>9</v>
      </c>
      <c r="B14" s="59"/>
      <c r="C14" s="48">
        <v>0</v>
      </c>
      <c r="D14" s="89">
        <f>SUM(C12:C15)</f>
        <v>0</v>
      </c>
      <c r="E14" s="89"/>
      <c r="F14" s="68"/>
      <c r="G14" s="68"/>
      <c r="H14" s="68"/>
      <c r="I14" s="68"/>
      <c r="J14" s="54">
        <f>SUM(J10:J13)</f>
        <v>0</v>
      </c>
      <c r="K14" s="54"/>
      <c r="L14" s="54"/>
      <c r="M14" s="54"/>
      <c r="N14" s="54"/>
      <c r="O14" s="54"/>
      <c r="P14" s="54"/>
      <c r="Q14" s="54"/>
      <c r="R14" s="55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</row>
    <row r="15" spans="1:35" x14ac:dyDescent="0.25">
      <c r="A15" s="62" t="s">
        <v>10</v>
      </c>
      <c r="B15" s="63"/>
      <c r="C15" s="50">
        <v>0</v>
      </c>
      <c r="D15" s="89"/>
      <c r="E15" s="89"/>
      <c r="F15" s="68"/>
      <c r="G15" s="68"/>
      <c r="H15" s="68"/>
      <c r="I15" s="68"/>
      <c r="J15" s="54"/>
      <c r="K15" s="54"/>
      <c r="L15" s="54"/>
      <c r="M15" s="54"/>
      <c r="N15" s="54"/>
      <c r="O15" s="54"/>
      <c r="P15" s="54"/>
      <c r="Q15" s="54"/>
      <c r="R15" s="55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</row>
    <row r="16" spans="1:35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54"/>
      <c r="K16" s="54"/>
      <c r="L16" s="54"/>
      <c r="M16" s="54"/>
      <c r="N16" s="54"/>
      <c r="O16" s="54"/>
      <c r="P16" s="54"/>
      <c r="Q16" s="54"/>
      <c r="R16" s="55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</row>
    <row r="17" spans="1:35" x14ac:dyDescent="0.25">
      <c r="A17" s="111" t="s">
        <v>50</v>
      </c>
      <c r="B17" s="111"/>
      <c r="C17" s="111"/>
      <c r="D17" s="111"/>
      <c r="E17" s="111"/>
      <c r="F17" s="111"/>
      <c r="G17" s="111"/>
      <c r="H17" s="111"/>
      <c r="I17" s="111"/>
      <c r="J17" s="54">
        <f>IF(I18="Ja",K10*26+J14,IF(I18="Nej",J14,))</f>
        <v>0</v>
      </c>
      <c r="K17" s="54"/>
      <c r="L17" s="54"/>
      <c r="M17" s="54"/>
      <c r="N17" s="54"/>
      <c r="O17" s="54"/>
      <c r="P17" s="54"/>
      <c r="Q17" s="54"/>
      <c r="R17" s="55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</row>
    <row r="18" spans="1:35" x14ac:dyDescent="0.25">
      <c r="A18" s="63" t="s">
        <v>11</v>
      </c>
      <c r="B18" s="63"/>
      <c r="C18" s="63"/>
      <c r="D18" s="63"/>
      <c r="E18" s="63"/>
      <c r="F18" s="63"/>
      <c r="G18" s="63"/>
      <c r="H18" s="63"/>
      <c r="I18" s="67" t="s">
        <v>15</v>
      </c>
      <c r="J18" s="54">
        <f>IF(I19="Ja",K10*17+J17,IF(I19="Nej",J17,))</f>
        <v>0</v>
      </c>
      <c r="K18" s="54"/>
      <c r="L18" s="54"/>
      <c r="M18" s="54"/>
      <c r="N18" s="54"/>
      <c r="O18" s="54"/>
      <c r="P18" s="54"/>
      <c r="Q18" s="54"/>
      <c r="R18" s="55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</row>
    <row r="19" spans="1:35" x14ac:dyDescent="0.25">
      <c r="A19" s="63" t="s">
        <v>12</v>
      </c>
      <c r="B19" s="63"/>
      <c r="C19" s="63"/>
      <c r="D19" s="63"/>
      <c r="E19" s="63"/>
      <c r="F19" s="63"/>
      <c r="G19" s="63"/>
      <c r="H19" s="63"/>
      <c r="I19" s="67" t="s">
        <v>15</v>
      </c>
      <c r="J19" s="54">
        <f>IF(I20="Ja",K10*72+J18,IF(I20="Nej",J18,))</f>
        <v>0</v>
      </c>
      <c r="K19" s="54"/>
      <c r="L19" s="54"/>
      <c r="M19" s="54"/>
      <c r="N19" s="54"/>
      <c r="O19" s="54"/>
      <c r="P19" s="54"/>
      <c r="Q19" s="54"/>
      <c r="R19" s="55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</row>
    <row r="20" spans="1:35" x14ac:dyDescent="0.25">
      <c r="A20" s="63" t="s">
        <v>13</v>
      </c>
      <c r="B20" s="63"/>
      <c r="C20" s="63"/>
      <c r="D20" s="63"/>
      <c r="E20" s="63"/>
      <c r="F20" s="63"/>
      <c r="G20" s="63"/>
      <c r="H20" s="63"/>
      <c r="I20" s="67" t="s">
        <v>15</v>
      </c>
      <c r="J20" s="54">
        <f>IF(I21="Ja",J19*1.15,IF(I21="Nej",J19,))</f>
        <v>0</v>
      </c>
      <c r="K20" s="54"/>
      <c r="L20" s="54"/>
      <c r="M20" s="54"/>
      <c r="N20" s="54"/>
      <c r="O20" s="54"/>
      <c r="P20" s="54"/>
      <c r="Q20" s="54"/>
      <c r="R20" s="55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</row>
    <row r="21" spans="1:35" x14ac:dyDescent="0.25">
      <c r="A21" s="59" t="s">
        <v>75</v>
      </c>
      <c r="B21" s="63"/>
      <c r="C21" s="63"/>
      <c r="D21" s="63"/>
      <c r="E21" s="63"/>
      <c r="F21" s="63"/>
      <c r="G21" s="63"/>
      <c r="H21" s="63"/>
      <c r="I21" s="67" t="s">
        <v>15</v>
      </c>
      <c r="J21" s="54"/>
      <c r="K21" s="54"/>
      <c r="L21" s="54"/>
      <c r="M21" s="54"/>
      <c r="N21" s="54"/>
      <c r="O21" s="54"/>
      <c r="P21" s="54"/>
      <c r="Q21" s="54"/>
      <c r="R21" s="55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</row>
    <row r="22" spans="1:35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54"/>
      <c r="K22" s="54"/>
      <c r="L22" s="54"/>
      <c r="M22" s="54"/>
      <c r="N22" s="54"/>
      <c r="O22" s="54"/>
      <c r="P22" s="54"/>
      <c r="Q22" s="54"/>
      <c r="R22" s="55"/>
      <c r="S22" s="54"/>
      <c r="T22" s="54">
        <f>C25*3.21</f>
        <v>0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</row>
    <row r="23" spans="1:35" x14ac:dyDescent="0.25">
      <c r="A23" s="111" t="s">
        <v>40</v>
      </c>
      <c r="B23" s="111"/>
      <c r="C23" s="111"/>
      <c r="D23" s="111"/>
      <c r="E23" s="111"/>
      <c r="F23" s="111"/>
      <c r="G23" s="111"/>
      <c r="H23" s="111"/>
      <c r="I23" s="111"/>
      <c r="J23" s="54"/>
      <c r="K23" s="54"/>
      <c r="L23" s="54"/>
      <c r="M23" s="54"/>
      <c r="N23" s="54"/>
      <c r="O23" s="54"/>
      <c r="P23" s="54"/>
      <c r="Q23" s="54"/>
      <c r="R23" s="55"/>
      <c r="S23" s="54"/>
      <c r="T23" s="54">
        <f>C26*6.44</f>
        <v>0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</row>
    <row r="24" spans="1:35" x14ac:dyDescent="0.25">
      <c r="A24" s="68" t="s">
        <v>45</v>
      </c>
      <c r="B24" s="68"/>
      <c r="C24" s="68" t="s">
        <v>5</v>
      </c>
      <c r="D24" s="68"/>
      <c r="E24" s="68"/>
      <c r="F24" s="68"/>
      <c r="G24" s="68"/>
      <c r="H24" s="68"/>
      <c r="I24" s="68"/>
      <c r="J24" s="54"/>
      <c r="K24" s="54"/>
      <c r="L24" s="54"/>
      <c r="M24" s="54"/>
      <c r="N24" s="54"/>
      <c r="O24" s="54"/>
      <c r="P24" s="54"/>
      <c r="Q24" s="54"/>
      <c r="R24" s="55"/>
      <c r="S24" s="54"/>
      <c r="T24" s="54">
        <f>C27*7.36</f>
        <v>0</v>
      </c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</row>
    <row r="25" spans="1:35" x14ac:dyDescent="0.25">
      <c r="A25" s="58" t="s">
        <v>41</v>
      </c>
      <c r="B25" s="64"/>
      <c r="C25" s="72">
        <v>0</v>
      </c>
      <c r="D25" s="68"/>
      <c r="E25" s="68"/>
      <c r="F25" s="68"/>
      <c r="G25" s="68"/>
      <c r="H25" s="68"/>
      <c r="I25" s="68"/>
      <c r="J25" s="54"/>
      <c r="K25" s="54"/>
      <c r="L25" s="54"/>
      <c r="M25" s="54"/>
      <c r="N25" s="54"/>
      <c r="O25" s="54"/>
      <c r="P25" s="54"/>
      <c r="Q25" s="54"/>
      <c r="R25" s="55"/>
      <c r="S25" s="54"/>
      <c r="T25" s="54">
        <f>C28*2.3</f>
        <v>0</v>
      </c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</row>
    <row r="26" spans="1:35" x14ac:dyDescent="0.25">
      <c r="A26" s="58" t="s">
        <v>42</v>
      </c>
      <c r="B26" s="64"/>
      <c r="C26" s="72">
        <v>0</v>
      </c>
      <c r="D26" s="89"/>
      <c r="E26" s="89"/>
      <c r="F26" s="68"/>
      <c r="G26" s="68"/>
      <c r="H26" s="68"/>
      <c r="I26" s="68"/>
      <c r="J26" s="54"/>
      <c r="K26" s="54"/>
      <c r="L26" s="54"/>
      <c r="M26" s="54"/>
      <c r="N26" s="54"/>
      <c r="O26" s="54"/>
      <c r="P26" s="54"/>
      <c r="Q26" s="54"/>
      <c r="R26" s="55"/>
      <c r="S26" s="54"/>
      <c r="T26" s="54"/>
      <c r="U26" s="54">
        <f>SUM(C25:C28)*0.25</f>
        <v>0</v>
      </c>
      <c r="V26" s="54">
        <f>SUM(C25:C28)*0.19</f>
        <v>0</v>
      </c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</row>
    <row r="27" spans="1:35" x14ac:dyDescent="0.25">
      <c r="A27" s="58" t="s">
        <v>43</v>
      </c>
      <c r="B27" s="64"/>
      <c r="C27" s="72">
        <v>0</v>
      </c>
      <c r="D27" s="89">
        <f>SUM(C25:C28)</f>
        <v>0</v>
      </c>
      <c r="E27" s="89"/>
      <c r="F27" s="68"/>
      <c r="G27" s="68"/>
      <c r="H27" s="68"/>
      <c r="I27" s="68"/>
      <c r="J27" s="54"/>
      <c r="K27" s="54"/>
      <c r="L27" s="54"/>
      <c r="M27" s="54"/>
      <c r="N27" s="54"/>
      <c r="O27" s="54"/>
      <c r="P27" s="54"/>
      <c r="Q27" s="54"/>
      <c r="R27" s="55"/>
      <c r="S27" s="54"/>
      <c r="T27" s="54">
        <f>SUM(T22:T25)</f>
        <v>0</v>
      </c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</row>
    <row r="28" spans="1:35" x14ac:dyDescent="0.25">
      <c r="A28" s="58" t="s">
        <v>44</v>
      </c>
      <c r="B28" s="64"/>
      <c r="C28" s="72">
        <v>0</v>
      </c>
      <c r="D28" s="68"/>
      <c r="E28" s="68"/>
      <c r="F28" s="68"/>
      <c r="G28" s="68"/>
      <c r="H28" s="68"/>
      <c r="I28" s="68"/>
      <c r="J28" s="54"/>
      <c r="K28" s="54"/>
      <c r="L28" s="54"/>
      <c r="M28" s="54"/>
      <c r="N28" s="54"/>
      <c r="O28" s="54"/>
      <c r="P28" s="54"/>
      <c r="Q28" s="54"/>
      <c r="R28" s="55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</row>
    <row r="29" spans="1:35" x14ac:dyDescent="0.25">
      <c r="A29" s="68" t="s">
        <v>52</v>
      </c>
      <c r="B29" s="68"/>
      <c r="C29" s="68"/>
      <c r="D29" s="68"/>
      <c r="E29" s="68"/>
      <c r="F29" s="68"/>
      <c r="G29" s="68"/>
      <c r="H29" s="68"/>
      <c r="I29" s="68"/>
      <c r="J29" s="54"/>
      <c r="K29" s="54"/>
      <c r="L29" s="54"/>
      <c r="M29" s="54"/>
      <c r="N29" s="54"/>
      <c r="O29" s="54"/>
      <c r="P29" s="54"/>
      <c r="Q29" s="54"/>
      <c r="R29" s="55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</row>
    <row r="30" spans="1:35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54"/>
      <c r="K30" s="54"/>
      <c r="L30" s="54"/>
      <c r="M30" s="54"/>
      <c r="N30" s="54"/>
      <c r="O30" s="54"/>
      <c r="P30" s="54"/>
      <c r="Q30" s="54"/>
      <c r="R30" s="55"/>
      <c r="S30" s="54"/>
      <c r="T30" s="54">
        <f>IF(I32="Ja",T27+U26,IF(I32="Nej",T27))</f>
        <v>0</v>
      </c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</row>
    <row r="31" spans="1:35" x14ac:dyDescent="0.25">
      <c r="A31" s="111" t="s">
        <v>51</v>
      </c>
      <c r="B31" s="111"/>
      <c r="C31" s="111"/>
      <c r="D31" s="111"/>
      <c r="E31" s="111"/>
      <c r="F31" s="111"/>
      <c r="G31" s="111"/>
      <c r="H31" s="111"/>
      <c r="I31" s="111"/>
      <c r="J31" s="54"/>
      <c r="K31" s="54"/>
      <c r="L31" s="54"/>
      <c r="M31" s="54"/>
      <c r="N31" s="54"/>
      <c r="O31" s="54"/>
      <c r="P31" s="54"/>
      <c r="Q31" s="54"/>
      <c r="R31" s="55"/>
      <c r="S31" s="54"/>
      <c r="T31" s="54">
        <f>IF(I33="Ja",T30+V26,IF(I33="Nej",T30))</f>
        <v>0</v>
      </c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</row>
    <row r="32" spans="1:35" x14ac:dyDescent="0.25">
      <c r="A32" s="63" t="s">
        <v>11</v>
      </c>
      <c r="B32" s="63"/>
      <c r="C32" s="63"/>
      <c r="D32" s="63"/>
      <c r="E32" s="63"/>
      <c r="F32" s="63"/>
      <c r="G32" s="63"/>
      <c r="H32" s="63"/>
      <c r="I32" s="52" t="s">
        <v>15</v>
      </c>
      <c r="J32" s="54"/>
      <c r="K32" s="54"/>
      <c r="L32" s="54"/>
      <c r="M32" s="54"/>
      <c r="N32" s="54"/>
      <c r="O32" s="54"/>
      <c r="P32" s="54"/>
      <c r="Q32" s="54"/>
      <c r="R32" s="55"/>
      <c r="S32" s="54"/>
      <c r="T32" s="54"/>
      <c r="U32" s="54"/>
      <c r="V32" s="54"/>
      <c r="W32" s="56">
        <f>T31+W33</f>
        <v>0</v>
      </c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</row>
    <row r="33" spans="1:35" ht="15" customHeight="1" x14ac:dyDescent="0.25">
      <c r="A33" s="63" t="s">
        <v>46</v>
      </c>
      <c r="B33" s="63"/>
      <c r="C33" s="63"/>
      <c r="D33" s="63"/>
      <c r="E33" s="63"/>
      <c r="F33" s="63"/>
      <c r="G33" s="63"/>
      <c r="H33" s="63"/>
      <c r="I33" s="52" t="s">
        <v>15</v>
      </c>
      <c r="J33" s="54"/>
      <c r="K33" s="54"/>
      <c r="L33" s="54"/>
      <c r="M33" s="54"/>
      <c r="N33" s="54"/>
      <c r="O33" s="54"/>
      <c r="P33" s="54"/>
      <c r="Q33" s="54"/>
      <c r="R33" s="55"/>
      <c r="S33" s="54"/>
      <c r="T33" s="57">
        <f>IF(I39="Ja",W32,IF(I39="Nej",T31))</f>
        <v>0</v>
      </c>
      <c r="U33" s="54"/>
      <c r="V33" s="54"/>
      <c r="W33" s="56">
        <f>H40*0.0442</f>
        <v>0</v>
      </c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</row>
    <row r="34" spans="1:35" x14ac:dyDescent="0.25">
      <c r="A34" s="61" t="s">
        <v>70</v>
      </c>
      <c r="B34" s="61"/>
      <c r="C34" s="61"/>
      <c r="D34" s="61"/>
      <c r="E34" s="61"/>
      <c r="F34" s="61"/>
      <c r="G34" s="61"/>
      <c r="H34" s="61"/>
      <c r="I34" s="45"/>
      <c r="J34" s="54"/>
      <c r="K34" s="54"/>
      <c r="L34" s="54"/>
      <c r="M34" s="54"/>
      <c r="N34" s="54"/>
      <c r="O34" s="54"/>
      <c r="P34" s="54"/>
      <c r="Q34" s="54"/>
      <c r="R34" s="55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</row>
    <row r="35" spans="1:35" x14ac:dyDescent="0.25">
      <c r="A35" s="68" t="s">
        <v>54</v>
      </c>
      <c r="B35" s="68"/>
      <c r="C35" s="68"/>
      <c r="D35" s="68"/>
      <c r="E35" s="68"/>
      <c r="F35" s="68"/>
      <c r="G35" s="68"/>
      <c r="H35" s="68"/>
      <c r="I35" s="68"/>
      <c r="J35" s="54"/>
      <c r="K35" s="54"/>
      <c r="L35" s="54"/>
      <c r="M35" s="54"/>
      <c r="N35" s="54"/>
      <c r="O35" s="54"/>
      <c r="P35" s="54"/>
      <c r="Q35" s="54"/>
      <c r="R35" s="55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</row>
    <row r="36" spans="1:35" ht="15" customHeight="1" x14ac:dyDescent="0.25">
      <c r="A36" s="63" t="s">
        <v>53</v>
      </c>
      <c r="B36" s="63"/>
      <c r="C36" s="63"/>
      <c r="D36" s="63"/>
      <c r="E36" s="63"/>
      <c r="F36" s="63"/>
      <c r="G36" s="63"/>
      <c r="H36" s="63"/>
      <c r="I36" s="63"/>
      <c r="J36" s="54"/>
      <c r="K36" s="54"/>
      <c r="L36" s="54"/>
      <c r="M36" s="54"/>
      <c r="N36" s="54"/>
      <c r="O36" s="54"/>
      <c r="P36" s="54"/>
      <c r="Q36" s="54"/>
      <c r="R36" s="55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</row>
    <row r="37" spans="1:35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54" t="s">
        <v>18</v>
      </c>
      <c r="K37" s="57">
        <f>J20+T33</f>
        <v>0</v>
      </c>
      <c r="L37" s="54"/>
      <c r="M37" s="54"/>
      <c r="N37" s="54"/>
      <c r="O37" s="54"/>
      <c r="P37" s="54"/>
      <c r="Q37" s="54"/>
      <c r="R37" s="55"/>
      <c r="S37" s="54" t="s">
        <v>14</v>
      </c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</row>
    <row r="38" spans="1:35" x14ac:dyDescent="0.25">
      <c r="A38" s="91" t="s">
        <v>47</v>
      </c>
      <c r="B38" s="65"/>
      <c r="C38" s="65"/>
      <c r="D38" s="65"/>
      <c r="E38" s="65"/>
      <c r="F38" s="61"/>
      <c r="G38" s="61"/>
      <c r="H38" s="61"/>
      <c r="I38" s="45"/>
      <c r="J38" s="54" t="s">
        <v>19</v>
      </c>
      <c r="K38" s="57">
        <f>K37*1.05</f>
        <v>0</v>
      </c>
      <c r="L38" s="54"/>
      <c r="M38" s="54"/>
      <c r="N38" s="54"/>
      <c r="O38" s="54"/>
      <c r="P38" s="54"/>
      <c r="Q38" s="54"/>
      <c r="R38" s="55"/>
      <c r="S38" s="54" t="s">
        <v>15</v>
      </c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</row>
    <row r="39" spans="1:35" x14ac:dyDescent="0.25">
      <c r="A39" s="66"/>
      <c r="B39" s="66"/>
      <c r="C39" s="66"/>
      <c r="D39" s="66"/>
      <c r="E39" s="66"/>
      <c r="F39" s="63"/>
      <c r="G39" s="63"/>
      <c r="H39" s="63"/>
      <c r="I39" s="53" t="s">
        <v>15</v>
      </c>
      <c r="J39" s="54" t="s">
        <v>24</v>
      </c>
      <c r="K39" s="57">
        <f>K37*1.08</f>
        <v>0</v>
      </c>
      <c r="L39" s="54"/>
      <c r="M39" s="54"/>
      <c r="N39" s="54"/>
      <c r="O39" s="54"/>
      <c r="P39" s="54"/>
      <c r="Q39" s="54"/>
      <c r="R39" s="55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</row>
    <row r="40" spans="1:35" x14ac:dyDescent="0.25">
      <c r="A40" s="59" t="s">
        <v>48</v>
      </c>
      <c r="B40" s="59"/>
      <c r="C40" s="59"/>
      <c r="D40" s="59"/>
      <c r="E40" s="59"/>
      <c r="F40" s="59"/>
      <c r="G40" s="59"/>
      <c r="H40" s="155">
        <v>0</v>
      </c>
      <c r="I40" s="155"/>
      <c r="J40" s="54"/>
      <c r="K40" s="54"/>
      <c r="L40" s="54"/>
      <c r="M40" s="54"/>
      <c r="N40" s="54"/>
      <c r="O40" s="54"/>
      <c r="P40" s="54"/>
      <c r="Q40" s="54"/>
      <c r="R40" s="55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</row>
    <row r="41" spans="1:35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54" t="s">
        <v>55</v>
      </c>
      <c r="K41" s="54"/>
      <c r="L41" s="54"/>
      <c r="M41" s="54"/>
      <c r="N41" s="54"/>
      <c r="O41" s="54"/>
      <c r="P41" s="54"/>
      <c r="Q41" s="54"/>
      <c r="R41" s="55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</row>
    <row r="42" spans="1:35" x14ac:dyDescent="0.25">
      <c r="A42" s="111" t="s">
        <v>49</v>
      </c>
      <c r="B42" s="111"/>
      <c r="C42" s="111"/>
      <c r="D42" s="111"/>
      <c r="E42" s="111"/>
      <c r="F42" s="111"/>
      <c r="G42" s="111"/>
      <c r="H42" s="111"/>
      <c r="I42" s="111"/>
      <c r="J42" s="54" t="s">
        <v>21</v>
      </c>
      <c r="K42" s="54">
        <f>IF(H43="Helårlig",K37,IF(H43="Halvårlig",K38,IF(H43="Kvartårlig",K39)))</f>
        <v>0</v>
      </c>
      <c r="L42" s="54"/>
      <c r="M42" s="54"/>
      <c r="N42" s="54"/>
      <c r="O42" s="54"/>
      <c r="P42" s="54"/>
      <c r="Q42" s="54"/>
      <c r="R42" s="55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</row>
    <row r="43" spans="1:35" x14ac:dyDescent="0.25">
      <c r="A43" s="63" t="s">
        <v>17</v>
      </c>
      <c r="B43" s="63"/>
      <c r="C43" s="63"/>
      <c r="D43" s="63"/>
      <c r="E43" s="63"/>
      <c r="F43" s="63"/>
      <c r="G43" s="63"/>
      <c r="H43" s="156" t="s">
        <v>18</v>
      </c>
      <c r="I43" s="156"/>
      <c r="J43" s="54" t="s">
        <v>22</v>
      </c>
      <c r="K43" s="54">
        <f>IF(H43="Helårlig",K37*0.95,IF(H43="Halvårlig",K38*0.95,IF(H43="Kvartårlig",K39*0.95)))</f>
        <v>0</v>
      </c>
      <c r="L43" s="54"/>
      <c r="M43" s="54"/>
      <c r="N43" s="54"/>
      <c r="O43" s="54"/>
      <c r="P43" s="54"/>
      <c r="Q43" s="54"/>
      <c r="R43" s="55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</row>
    <row r="44" spans="1:35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54" t="s">
        <v>23</v>
      </c>
      <c r="K44" s="54">
        <f>IF(H43="Helårlig",K37*0.9,IF(H43="Halvårlig",K38*0.9,IF(H43="Kvartårlig",K39*0.9)))</f>
        <v>0</v>
      </c>
      <c r="L44" s="54"/>
      <c r="M44" s="54"/>
      <c r="N44" s="54"/>
      <c r="O44" s="54"/>
      <c r="P44" s="54"/>
      <c r="Q44" s="54"/>
      <c r="R44" s="55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</row>
    <row r="45" spans="1:35" x14ac:dyDescent="0.25">
      <c r="A45" s="63" t="s">
        <v>20</v>
      </c>
      <c r="B45" s="63"/>
      <c r="C45" s="63"/>
      <c r="D45" s="63"/>
      <c r="E45" s="63"/>
      <c r="F45" s="63"/>
      <c r="G45" s="63"/>
      <c r="H45" s="156" t="s">
        <v>22</v>
      </c>
      <c r="I45" s="156"/>
      <c r="J45" s="54"/>
      <c r="K45" s="54"/>
      <c r="L45" s="54"/>
      <c r="M45" s="54"/>
      <c r="N45" s="54"/>
      <c r="O45" s="54"/>
      <c r="P45" s="54"/>
      <c r="Q45" s="54"/>
      <c r="R45" s="55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</row>
    <row r="46" spans="1:35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54">
        <f>IF(H45="1 årig aftale",K42,IF(H45="3 årig aftale",K43,IF(H45="5 årig aftale",K44)))</f>
        <v>0</v>
      </c>
      <c r="K46" s="54"/>
      <c r="L46" s="54"/>
      <c r="M46" s="54"/>
      <c r="N46" s="54"/>
      <c r="O46" s="54"/>
      <c r="P46" s="54"/>
      <c r="Q46" s="54"/>
      <c r="R46" s="55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</row>
    <row r="47" spans="1:35" ht="17.25" x14ac:dyDescent="0.3">
      <c r="A47" s="4" t="s">
        <v>25</v>
      </c>
      <c r="B47" s="59"/>
      <c r="C47" s="59"/>
      <c r="D47" s="59"/>
      <c r="E47" s="59"/>
      <c r="F47" s="59"/>
      <c r="G47" s="145">
        <f>(J46*1.013)*1.0194</f>
        <v>0</v>
      </c>
      <c r="H47" s="145"/>
      <c r="I47" s="145"/>
      <c r="J47" s="54"/>
      <c r="K47" s="54"/>
      <c r="L47" s="54"/>
      <c r="M47" s="54"/>
      <c r="N47" s="54"/>
      <c r="O47" s="54"/>
      <c r="P47" s="54"/>
      <c r="Q47" s="54"/>
      <c r="R47" s="55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</row>
    <row r="48" spans="1:35" x14ac:dyDescent="0.25">
      <c r="A48" s="2"/>
      <c r="B48" s="2"/>
      <c r="C48" s="2"/>
      <c r="D48" s="2"/>
      <c r="E48" s="2"/>
      <c r="F48" s="2"/>
      <c r="G48" s="2"/>
      <c r="H48" s="2"/>
      <c r="I48" s="2">
        <f>J46*1.013</f>
        <v>0</v>
      </c>
      <c r="J48" s="54"/>
      <c r="K48" s="54"/>
      <c r="L48" s="54"/>
      <c r="M48" s="54"/>
      <c r="N48" s="54"/>
      <c r="O48" s="54"/>
      <c r="P48" s="54"/>
      <c r="Q48" s="54"/>
      <c r="R48" s="55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</row>
    <row r="49" spans="1:35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4"/>
      <c r="K49" s="54"/>
      <c r="L49" s="54"/>
      <c r="M49" s="54"/>
      <c r="N49" s="54"/>
      <c r="O49" s="54"/>
      <c r="P49" s="54"/>
      <c r="Q49" s="54"/>
      <c r="R49" s="55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</row>
    <row r="50" spans="1:35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4"/>
      <c r="K50" s="54"/>
      <c r="L50" s="54"/>
      <c r="M50" s="54"/>
      <c r="N50" s="54"/>
      <c r="O50" s="54"/>
      <c r="P50" s="54"/>
      <c r="Q50" s="54"/>
      <c r="R50" s="55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</row>
    <row r="51" spans="1:35" x14ac:dyDescent="0.25"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</row>
  </sheetData>
  <sheetProtection selectLockedCells="1"/>
  <mergeCells count="11">
    <mergeCell ref="G47:I47"/>
    <mergeCell ref="C8:H8"/>
    <mergeCell ref="C9:H9"/>
    <mergeCell ref="A1:I2"/>
    <mergeCell ref="C3:D3"/>
    <mergeCell ref="C4:D4"/>
    <mergeCell ref="C5:D5"/>
    <mergeCell ref="C6:D6"/>
    <mergeCell ref="H40:I40"/>
    <mergeCell ref="H43:I43"/>
    <mergeCell ref="H45:I45"/>
  </mergeCells>
  <dataValidations count="4">
    <dataValidation type="list" allowBlank="1" showInputMessage="1" showErrorMessage="1" sqref="I18:I21 I32:I33" xr:uid="{00000000-0002-0000-0100-000000000000}">
      <formula1>$J$4:$J$5</formula1>
    </dataValidation>
    <dataValidation type="list" allowBlank="1" showInputMessage="1" showErrorMessage="1" sqref="H43" xr:uid="{00000000-0002-0000-0100-000001000000}">
      <formula1>$J$37:$J$39</formula1>
    </dataValidation>
    <dataValidation type="list" allowBlank="1" showInputMessage="1" showErrorMessage="1" sqref="H45" xr:uid="{00000000-0002-0000-0100-000002000000}">
      <formula1>$J$42:$J$44</formula1>
    </dataValidation>
    <dataValidation type="list" allowBlank="1" showInputMessage="1" showErrorMessage="1" sqref="I39" xr:uid="{00000000-0002-0000-0100-000003000000}">
      <formula1>$S$37:$S$38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AB158"/>
  <sheetViews>
    <sheetView showGridLines="0" showRuler="0" zoomScaleNormal="100" workbookViewId="0">
      <selection activeCell="W9" sqref="W9"/>
    </sheetView>
  </sheetViews>
  <sheetFormatPr defaultRowHeight="15" x14ac:dyDescent="0.25"/>
  <cols>
    <col min="8" max="8" width="4.85546875" customWidth="1"/>
    <col min="9" max="9" width="17.5703125" customWidth="1"/>
    <col min="10" max="17" width="9.140625" hidden="1" customWidth="1"/>
    <col min="18" max="18" width="0.7109375" customWidth="1"/>
  </cols>
  <sheetData>
    <row r="1" spans="1:28" x14ac:dyDescent="0.25">
      <c r="A1" s="157" t="s">
        <v>39</v>
      </c>
      <c r="B1" s="157"/>
      <c r="C1" s="157"/>
      <c r="D1" s="157"/>
      <c r="E1" s="157"/>
      <c r="F1" s="157"/>
      <c r="G1" s="157"/>
      <c r="H1" s="157"/>
      <c r="I1" s="157"/>
      <c r="J1" s="8"/>
      <c r="K1" s="8"/>
      <c r="L1" s="8"/>
      <c r="M1" s="8"/>
      <c r="N1" s="8"/>
      <c r="O1" s="8"/>
      <c r="P1" s="8"/>
      <c r="Q1" s="8"/>
      <c r="R1" s="8"/>
    </row>
    <row r="2" spans="1:28" ht="29.25" customHeight="1" x14ac:dyDescent="0.25">
      <c r="A2" s="157"/>
      <c r="B2" s="157"/>
      <c r="C2" s="157"/>
      <c r="D2" s="157"/>
      <c r="E2" s="157"/>
      <c r="F2" s="157"/>
      <c r="G2" s="157"/>
      <c r="H2" s="157"/>
      <c r="I2" s="157"/>
      <c r="J2" s="8"/>
      <c r="K2" s="8"/>
      <c r="L2" s="8"/>
      <c r="M2" s="8"/>
      <c r="N2" s="8"/>
      <c r="O2" s="8"/>
      <c r="P2" s="8"/>
      <c r="Q2" s="8"/>
      <c r="R2" s="8"/>
    </row>
    <row r="3" spans="1:28" ht="11.25" customHeight="1" x14ac:dyDescent="0.25">
      <c r="A3" s="94"/>
      <c r="B3" s="94"/>
      <c r="C3" s="94"/>
      <c r="D3" s="94"/>
      <c r="E3" s="94"/>
      <c r="F3" s="94"/>
      <c r="G3" s="94"/>
      <c r="H3" s="94"/>
      <c r="I3" s="94"/>
    </row>
    <row r="4" spans="1:28" x14ac:dyDescent="0.25">
      <c r="A4" s="123" t="s">
        <v>33</v>
      </c>
      <c r="B4" s="124"/>
      <c r="C4" s="124"/>
      <c r="D4" s="158">
        <f ca="1">Virksomhedsoplysninger!C3</f>
        <v>43966</v>
      </c>
      <c r="E4" s="158"/>
      <c r="F4" s="158"/>
      <c r="G4" s="8"/>
      <c r="H4" s="8"/>
      <c r="I4" s="8"/>
    </row>
    <row r="5" spans="1:28" x14ac:dyDescent="0.25">
      <c r="A5" s="125" t="s">
        <v>2</v>
      </c>
      <c r="B5" s="126"/>
      <c r="C5" s="126"/>
      <c r="D5" s="160">
        <f>Virksomhedsoplysninger!C5</f>
        <v>0</v>
      </c>
      <c r="E5" s="160"/>
      <c r="F5" s="160"/>
      <c r="G5" s="160"/>
      <c r="H5" s="160"/>
      <c r="I5" s="160"/>
    </row>
    <row r="6" spans="1:28" x14ac:dyDescent="0.25">
      <c r="A6" s="127" t="s">
        <v>3</v>
      </c>
      <c r="B6" s="128"/>
      <c r="C6" s="128"/>
      <c r="D6" s="160">
        <f>Virksomhedsoplysninger!C6</f>
        <v>0</v>
      </c>
      <c r="E6" s="160"/>
      <c r="F6" s="160"/>
      <c r="G6" s="160"/>
      <c r="H6" s="160"/>
      <c r="I6" s="160"/>
    </row>
    <row r="7" spans="1:28" x14ac:dyDescent="0.25">
      <c r="A7" s="127" t="s">
        <v>28</v>
      </c>
      <c r="B7" s="128"/>
      <c r="C7" s="128"/>
      <c r="D7" s="160">
        <f>Virksomhedsoplysninger!C8</f>
        <v>0</v>
      </c>
      <c r="E7" s="160"/>
      <c r="F7" s="160"/>
      <c r="G7" s="160"/>
      <c r="H7" s="160"/>
      <c r="I7" s="160"/>
    </row>
    <row r="8" spans="1:28" x14ac:dyDescent="0.25">
      <c r="A8" s="127" t="s">
        <v>31</v>
      </c>
      <c r="B8" s="128"/>
      <c r="C8" s="128"/>
      <c r="D8" s="161">
        <f>Virksomhedsoplysninger!C9</f>
        <v>0</v>
      </c>
      <c r="E8" s="161"/>
      <c r="F8" s="161"/>
      <c r="G8" s="161"/>
      <c r="H8" s="161"/>
      <c r="I8" s="161"/>
    </row>
    <row r="9" spans="1:28" x14ac:dyDescent="0.25">
      <c r="A9" s="127" t="s">
        <v>34</v>
      </c>
      <c r="B9" s="124"/>
      <c r="C9" s="124"/>
      <c r="D9" s="161">
        <f>Virksomhedsoplysninger!C10</f>
        <v>0</v>
      </c>
      <c r="E9" s="161"/>
      <c r="F9" s="161"/>
      <c r="G9" s="161"/>
      <c r="H9" s="161"/>
      <c r="I9" s="161"/>
    </row>
    <row r="10" spans="1:28" x14ac:dyDescent="0.25">
      <c r="A10" s="120" t="s">
        <v>35</v>
      </c>
      <c r="B10" s="121"/>
      <c r="C10" s="122"/>
      <c r="D10" s="161">
        <f>Virksomhedsoplysninger!C11</f>
        <v>0</v>
      </c>
      <c r="E10" s="161"/>
      <c r="F10" s="161"/>
      <c r="G10" s="161"/>
      <c r="H10" s="161"/>
      <c r="I10" s="161"/>
    </row>
    <row r="11" spans="1:28" x14ac:dyDescent="0.25">
      <c r="A11" s="95" t="s">
        <v>69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</row>
    <row r="12" spans="1:28" x14ac:dyDescent="0.25">
      <c r="A12" s="45" t="s">
        <v>3</v>
      </c>
      <c r="F12" s="159">
        <f>Begæring!C8</f>
        <v>0</v>
      </c>
      <c r="G12" s="159"/>
      <c r="H12" s="159"/>
      <c r="I12" s="159"/>
    </row>
    <row r="13" spans="1:28" ht="15.75" thickBot="1" x14ac:dyDescent="0.3">
      <c r="A13" s="45" t="s">
        <v>28</v>
      </c>
      <c r="F13" s="159">
        <f>Begæring!C9</f>
        <v>0</v>
      </c>
      <c r="G13" s="159"/>
      <c r="H13" s="159"/>
      <c r="I13" s="159"/>
    </row>
    <row r="14" spans="1:28" x14ac:dyDescent="0.25">
      <c r="A14" s="96" t="s">
        <v>58</v>
      </c>
      <c r="B14" s="95"/>
      <c r="C14" s="95"/>
      <c r="D14" s="95"/>
      <c r="E14" s="95"/>
      <c r="F14" s="95"/>
      <c r="G14" s="95"/>
      <c r="H14" s="95"/>
      <c r="I14" s="97" t="str">
        <f>IF(Begæring!D14&gt;0,"Ja","Nej")</f>
        <v>Nej</v>
      </c>
      <c r="T14" s="101"/>
      <c r="U14" s="102"/>
      <c r="V14" s="102"/>
      <c r="W14" s="102"/>
      <c r="X14" s="102"/>
      <c r="Y14" s="102"/>
      <c r="Z14" s="102"/>
      <c r="AA14" s="102"/>
      <c r="AB14" s="103"/>
    </row>
    <row r="15" spans="1:28" x14ac:dyDescent="0.25">
      <c r="A15" s="35" t="str">
        <f>IF(I14="Ja","Antal boliger(Hus, rækkehus, lejligheder o. lign.)"," ")</f>
        <v xml:space="preserve"> </v>
      </c>
      <c r="B15" s="36"/>
      <c r="C15" s="36"/>
      <c r="D15" s="36"/>
      <c r="E15" s="36"/>
      <c r="F15" s="36"/>
      <c r="G15" s="36"/>
      <c r="H15" s="36"/>
      <c r="I15" s="37" t="str">
        <f>IF(Begæring!D14&gt;0,Begæring!D14," ")</f>
        <v xml:space="preserve"> </v>
      </c>
      <c r="T15" s="104"/>
      <c r="U15" s="8"/>
      <c r="V15" s="8"/>
      <c r="W15" s="8"/>
      <c r="X15" s="8"/>
      <c r="Y15" s="8"/>
      <c r="Z15" s="8"/>
      <c r="AA15" s="8"/>
      <c r="AB15" s="105"/>
    </row>
    <row r="16" spans="1:28" ht="18.75" x14ac:dyDescent="0.3">
      <c r="A16" s="90" t="str">
        <f>IF(I14="Ja","Kvm:"," ")</f>
        <v xml:space="preserve"> </v>
      </c>
      <c r="I16" s="42" t="str">
        <f>IF(I14="Ja","Antal"," ")</f>
        <v xml:space="preserve"> </v>
      </c>
      <c r="T16" s="110" t="s">
        <v>77</v>
      </c>
      <c r="U16" s="8"/>
      <c r="V16" s="8"/>
      <c r="W16" s="8"/>
      <c r="X16" s="8"/>
      <c r="Y16" s="8"/>
      <c r="Z16" s="8"/>
      <c r="AA16" s="8"/>
      <c r="AB16" s="105"/>
    </row>
    <row r="17" spans="1:28" x14ac:dyDescent="0.25">
      <c r="A17" s="38" t="str">
        <f>IF(I14="Ja","Maks. 50"," ")</f>
        <v xml:space="preserve"> </v>
      </c>
      <c r="B17" s="38"/>
      <c r="I17" t="str">
        <f>IF(I14="Ja",Begæring!C12," ")</f>
        <v xml:space="preserve"> </v>
      </c>
      <c r="T17" s="109" t="s">
        <v>78</v>
      </c>
      <c r="U17" s="8"/>
      <c r="V17" s="8"/>
      <c r="W17" s="8"/>
      <c r="X17" s="8"/>
      <c r="Y17" s="8"/>
      <c r="Z17" s="8"/>
      <c r="AA17" s="8"/>
      <c r="AB17" s="105"/>
    </row>
    <row r="18" spans="1:28" x14ac:dyDescent="0.25">
      <c r="A18" s="38" t="str">
        <f>IF(I14="Ja","51-69"," ")</f>
        <v xml:space="preserve"> </v>
      </c>
      <c r="B18" s="38"/>
      <c r="I18" t="str">
        <f>IF(I14="Ja",Begæring!C13," ")</f>
        <v xml:space="preserve"> </v>
      </c>
      <c r="T18" s="104"/>
      <c r="U18" s="8"/>
      <c r="V18" s="8"/>
      <c r="W18" s="8"/>
      <c r="X18" s="8"/>
      <c r="Y18" s="8"/>
      <c r="Z18" s="8"/>
      <c r="AA18" s="8"/>
      <c r="AB18" s="105"/>
    </row>
    <row r="19" spans="1:28" x14ac:dyDescent="0.25">
      <c r="A19" s="38" t="str">
        <f>IF(I14="Ja","70-99"," ")</f>
        <v xml:space="preserve"> </v>
      </c>
      <c r="B19" s="38"/>
      <c r="I19" t="str">
        <f>IF(I14="Ja",Begæring!C14," ")</f>
        <v xml:space="preserve"> </v>
      </c>
      <c r="T19" s="104"/>
      <c r="U19" s="8"/>
      <c r="V19" s="8"/>
      <c r="W19" s="8"/>
      <c r="X19" s="8"/>
      <c r="Y19" s="8"/>
      <c r="Z19" s="8"/>
      <c r="AA19" s="8"/>
      <c r="AB19" s="105"/>
    </row>
    <row r="20" spans="1:28" x14ac:dyDescent="0.25">
      <c r="A20" s="38" t="str">
        <f>IF(I14="Ja","100-"," ")</f>
        <v xml:space="preserve"> </v>
      </c>
      <c r="B20" s="38"/>
      <c r="I20" t="str">
        <f>IF(I14="Ja",Begæring!C15," ")</f>
        <v xml:space="preserve"> </v>
      </c>
      <c r="T20" s="104"/>
      <c r="U20" s="8"/>
      <c r="V20" s="8"/>
      <c r="W20" s="8"/>
      <c r="X20" s="8"/>
      <c r="Y20" s="8"/>
      <c r="Z20" s="8"/>
      <c r="AA20" s="8"/>
      <c r="AB20" s="105"/>
    </row>
    <row r="21" spans="1:28" x14ac:dyDescent="0.25">
      <c r="T21" s="104"/>
      <c r="U21" s="8"/>
      <c r="V21" s="8"/>
      <c r="W21" s="8"/>
      <c r="X21" s="8"/>
      <c r="Y21" s="8"/>
      <c r="Z21" s="8"/>
      <c r="AA21" s="8"/>
      <c r="AB21" s="105"/>
    </row>
    <row r="22" spans="1:28" ht="15.75" thickBot="1" x14ac:dyDescent="0.3">
      <c r="A22" s="38" t="str">
        <f>IF(I14="Ja","Sanitet"," ")</f>
        <v xml:space="preserve"> </v>
      </c>
      <c r="B22" s="8"/>
      <c r="C22" s="8"/>
      <c r="D22" s="8"/>
      <c r="E22" s="8"/>
      <c r="F22" s="8"/>
      <c r="G22" s="8"/>
      <c r="H22" s="8"/>
      <c r="I22" s="43" t="str">
        <f>IF(I14="Ja",Begæring!I18," ")</f>
        <v xml:space="preserve"> </v>
      </c>
      <c r="T22" s="106"/>
      <c r="U22" s="107"/>
      <c r="V22" s="107"/>
      <c r="W22" s="107"/>
      <c r="X22" s="107"/>
      <c r="Y22" s="107"/>
      <c r="Z22" s="107"/>
      <c r="AA22" s="107"/>
      <c r="AB22" s="108"/>
    </row>
    <row r="23" spans="1:28" x14ac:dyDescent="0.25">
      <c r="A23" s="38" t="str">
        <f>IF(I14="Ja","Keramiske kogeplader"," ")</f>
        <v xml:space="preserve"> </v>
      </c>
      <c r="B23" s="8"/>
      <c r="C23" s="8"/>
      <c r="D23" s="8"/>
      <c r="E23" s="8"/>
      <c r="F23" s="8"/>
      <c r="G23" s="8"/>
      <c r="H23" s="8"/>
      <c r="I23" s="43" t="str">
        <f>IF(I14="Ja",Begæring!I19," ")</f>
        <v xml:space="preserve"> </v>
      </c>
    </row>
    <row r="24" spans="1:28" x14ac:dyDescent="0.25">
      <c r="A24" s="38" t="str">
        <f>IF(I14="Ja","Udestuer"," ")</f>
        <v xml:space="preserve"> </v>
      </c>
      <c r="B24" s="8"/>
      <c r="C24" s="8"/>
      <c r="D24" s="8"/>
      <c r="E24" s="8"/>
      <c r="F24" s="8"/>
      <c r="G24" s="8"/>
      <c r="H24" s="8"/>
      <c r="I24" s="43" t="str">
        <f>IF(I14="Ja",Begæring!I20," ")</f>
        <v xml:space="preserve"> </v>
      </c>
    </row>
    <row r="25" spans="1:28" x14ac:dyDescent="0.25">
      <c r="A25" s="82" t="str">
        <f>IF(I14="Ja","Altandækning"," ")</f>
        <v xml:space="preserve"> </v>
      </c>
      <c r="B25" s="36"/>
      <c r="C25" s="36"/>
      <c r="D25" s="36"/>
      <c r="E25" s="36"/>
      <c r="F25" s="36"/>
      <c r="G25" s="36"/>
      <c r="H25" s="36"/>
      <c r="I25" s="83" t="str">
        <f>IF(I14="Ja",Begæring!I21," ")</f>
        <v xml:space="preserve"> </v>
      </c>
    </row>
    <row r="27" spans="1:28" x14ac:dyDescent="0.25">
      <c r="A27" s="96" t="s">
        <v>59</v>
      </c>
      <c r="B27" s="98"/>
      <c r="C27" s="98"/>
      <c r="D27" s="98"/>
      <c r="E27" s="98"/>
      <c r="F27" s="98"/>
      <c r="G27" s="98"/>
      <c r="H27" s="98"/>
      <c r="I27" s="99" t="str">
        <f>IF(Begæring!D27&gt;0,"Ja","Nej")</f>
        <v>Nej</v>
      </c>
    </row>
    <row r="28" spans="1:28" x14ac:dyDescent="0.25">
      <c r="A28" s="38" t="str">
        <f>IF(I27="Ja","Kontor kvm."," ")</f>
        <v xml:space="preserve"> </v>
      </c>
      <c r="I28" t="str">
        <f>IF(I27="Ja",Begæring!C25," ")</f>
        <v xml:space="preserve"> </v>
      </c>
    </row>
    <row r="29" spans="1:28" x14ac:dyDescent="0.25">
      <c r="A29" s="38" t="str">
        <f>IF(I27="Ja","Detail kvm."," ")</f>
        <v xml:space="preserve"> </v>
      </c>
      <c r="I29" t="str">
        <f>IF(I27="Ja",Begæring!C26," ")</f>
        <v xml:space="preserve"> </v>
      </c>
    </row>
    <row r="30" spans="1:28" x14ac:dyDescent="0.25">
      <c r="A30" s="38" t="str">
        <f>IF(I27="Ja","Restaurant kvm."," ")</f>
        <v xml:space="preserve"> </v>
      </c>
      <c r="I30" t="str">
        <f>IF(I27="Ja",Begæring!C27," ")</f>
        <v xml:space="preserve"> </v>
      </c>
    </row>
    <row r="31" spans="1:28" x14ac:dyDescent="0.25">
      <c r="A31" s="82" t="str">
        <f>IF(I27="Ja","Engros/lager kvm."," ")</f>
        <v xml:space="preserve"> </v>
      </c>
      <c r="B31" s="36"/>
      <c r="C31" s="36"/>
      <c r="D31" s="36"/>
      <c r="E31" s="36"/>
      <c r="F31" s="36"/>
      <c r="G31" s="36"/>
      <c r="H31" s="36"/>
      <c r="I31" s="36" t="str">
        <f>IF(I27="Ja",Begæring!C28," ")</f>
        <v xml:space="preserve"> </v>
      </c>
    </row>
    <row r="32" spans="1:28" x14ac:dyDescent="0.25">
      <c r="A32" s="45" t="str">
        <f>IF(I27="Ja","Tilvalg erhverv"," ")</f>
        <v xml:space="preserve"> </v>
      </c>
    </row>
    <row r="33" spans="1:9" x14ac:dyDescent="0.25">
      <c r="A33" s="38" t="str">
        <f>IF(I27="Ja","Sanitet"," ")</f>
        <v xml:space="preserve"> </v>
      </c>
      <c r="I33" s="42" t="str">
        <f>IF(I27="Ja",Begæring!I32," ")</f>
        <v xml:space="preserve"> </v>
      </c>
    </row>
    <row r="34" spans="1:9" x14ac:dyDescent="0.25">
      <c r="A34" s="38" t="str">
        <f>IF(I27="Ja","Keramiske kogeplader"," ")</f>
        <v xml:space="preserve"> </v>
      </c>
      <c r="I34" s="42" t="str">
        <f>IF(I27="Ja",Begæring!I33," ")</f>
        <v xml:space="preserve"> </v>
      </c>
    </row>
    <row r="35" spans="1:9" x14ac:dyDescent="0.25">
      <c r="A35" s="38" t="str">
        <f>IF(I27="Ja","Alarmstrimler, solfilm, dekoration og andre ting der kan monteres på rude"," ")</f>
        <v xml:space="preserve"> </v>
      </c>
      <c r="I35" s="42" t="str">
        <f>IF(I27="Ja",Begæring!I39," ")</f>
        <v xml:space="preserve"> </v>
      </c>
    </row>
    <row r="36" spans="1:9" x14ac:dyDescent="0.25">
      <c r="A36" s="90" t="s">
        <v>71</v>
      </c>
    </row>
    <row r="37" spans="1:9" x14ac:dyDescent="0.25">
      <c r="A37" s="38" t="s">
        <v>72</v>
      </c>
      <c r="I37" s="92">
        <f>Begæring!H40</f>
        <v>0</v>
      </c>
    </row>
    <row r="38" spans="1:9" x14ac:dyDescent="0.25">
      <c r="A38" t="str">
        <f>IF(Begæring!D27&gt;0,"Kosmetisk beskadigelse - Ved hærværk er automatisk meddækket dvs. ridser o.lign."," ")</f>
        <v xml:space="preserve"> </v>
      </c>
    </row>
    <row r="39" spans="1:9" x14ac:dyDescent="0.25">
      <c r="A39" t="str">
        <f>IF(Begæring!D27&gt;0,"Som ikke kan fjernes, der gælder en selvrisiko på 1.000 kr pr. skade"," ")</f>
        <v xml:space="preserve"> </v>
      </c>
    </row>
    <row r="40" spans="1:9" x14ac:dyDescent="0.25">
      <c r="A40" t="str">
        <f>IF(Begæring!D27&gt;0,"og en max dækning på 50.000 kr. årligt"," ")</f>
        <v xml:space="preserve"> </v>
      </c>
    </row>
    <row r="41" spans="1:9" x14ac:dyDescent="0.25">
      <c r="A41" s="44" t="s">
        <v>17</v>
      </c>
      <c r="B41" s="44"/>
      <c r="C41" s="44"/>
      <c r="D41" s="44"/>
      <c r="E41" s="44"/>
      <c r="F41" s="44"/>
      <c r="G41" s="44"/>
      <c r="H41" s="44"/>
      <c r="I41" s="46" t="str">
        <f>Begæring!H43</f>
        <v>Helårlig</v>
      </c>
    </row>
    <row r="42" spans="1:9" x14ac:dyDescent="0.25">
      <c r="A42" s="45" t="s">
        <v>20</v>
      </c>
      <c r="B42" s="45"/>
      <c r="C42" s="45"/>
      <c r="D42" s="45"/>
      <c r="E42" s="45"/>
      <c r="F42" s="45"/>
      <c r="G42" s="45"/>
      <c r="H42" s="45"/>
      <c r="I42" s="47" t="s">
        <v>74</v>
      </c>
    </row>
    <row r="43" spans="1:9" x14ac:dyDescent="0.25">
      <c r="A43" s="45"/>
      <c r="B43" s="45"/>
      <c r="C43" s="45"/>
      <c r="D43" s="45"/>
      <c r="E43" s="45"/>
      <c r="F43" s="45"/>
      <c r="G43" s="45"/>
      <c r="H43" s="45"/>
      <c r="I43" s="45"/>
    </row>
    <row r="44" spans="1:9" x14ac:dyDescent="0.25">
      <c r="A44" s="45" t="s">
        <v>60</v>
      </c>
      <c r="B44" s="45"/>
      <c r="C44" s="45"/>
      <c r="D44" s="45"/>
      <c r="E44" s="45"/>
      <c r="F44" s="45"/>
      <c r="G44" s="45"/>
      <c r="H44" s="45"/>
      <c r="I44" s="84">
        <v>0</v>
      </c>
    </row>
    <row r="45" spans="1:9" ht="17.25" x14ac:dyDescent="0.3">
      <c r="A45" s="39" t="s">
        <v>76</v>
      </c>
      <c r="B45" s="40"/>
      <c r="C45" s="40"/>
      <c r="D45" s="40"/>
      <c r="E45" s="40"/>
      <c r="F45" s="40"/>
      <c r="G45" s="40"/>
      <c r="H45" s="40"/>
      <c r="I45" s="41">
        <f>Begæring!G47</f>
        <v>0</v>
      </c>
    </row>
    <row r="51" spans="1:9" hidden="1" x14ac:dyDescent="0.25">
      <c r="A51" s="71" t="s">
        <v>65</v>
      </c>
      <c r="B51" s="71"/>
      <c r="C51" s="71"/>
      <c r="D51" s="71"/>
      <c r="E51" s="71"/>
      <c r="F51" s="71"/>
      <c r="G51" s="71"/>
      <c r="H51" s="71"/>
      <c r="I51" s="71"/>
    </row>
    <row r="52" spans="1:9" hidden="1" x14ac:dyDescent="0.25">
      <c r="A52" t="s">
        <v>64</v>
      </c>
    </row>
    <row r="53" spans="1:9" hidden="1" x14ac:dyDescent="0.25">
      <c r="A53" t="s">
        <v>63</v>
      </c>
      <c r="C53" s="81"/>
      <c r="D53" s="81"/>
      <c r="E53" s="81"/>
      <c r="F53" s="81"/>
      <c r="G53" s="81"/>
      <c r="I53" s="68"/>
    </row>
    <row r="54" spans="1:9" hidden="1" x14ac:dyDescent="0.25">
      <c r="A54" t="s">
        <v>67</v>
      </c>
      <c r="B54" s="68"/>
      <c r="C54" s="81"/>
      <c r="D54" s="81"/>
      <c r="E54" s="81"/>
      <c r="F54" s="81"/>
      <c r="G54" s="81"/>
      <c r="I54" s="68"/>
    </row>
    <row r="55" spans="1:9" hidden="1" x14ac:dyDescent="0.25">
      <c r="A55" t="s">
        <v>62</v>
      </c>
      <c r="C55" s="87"/>
      <c r="D55" s="87"/>
      <c r="E55" s="87"/>
      <c r="F55" s="87"/>
      <c r="G55" s="87"/>
    </row>
    <row r="56" spans="1:9" x14ac:dyDescent="0.25">
      <c r="A56" s="95" t="s">
        <v>36</v>
      </c>
      <c r="B56" s="95"/>
      <c r="C56" s="95"/>
      <c r="D56" s="95"/>
      <c r="E56" s="95"/>
      <c r="F56" s="95"/>
      <c r="G56" s="95"/>
      <c r="H56" s="95"/>
      <c r="I56" s="95"/>
    </row>
    <row r="57" spans="1:9" x14ac:dyDescent="0.25">
      <c r="A57" s="69"/>
      <c r="B57" s="69"/>
      <c r="C57" s="69"/>
      <c r="D57" s="69"/>
      <c r="E57" s="69"/>
      <c r="F57" s="69"/>
      <c r="G57" s="69"/>
      <c r="H57" s="69"/>
      <c r="I57" s="69"/>
    </row>
    <row r="58" spans="1:9" x14ac:dyDescent="0.25">
      <c r="A58" s="69"/>
      <c r="B58" s="69"/>
      <c r="C58" s="69"/>
      <c r="D58" s="69"/>
      <c r="E58" s="69"/>
      <c r="F58" s="69"/>
      <c r="G58" s="69"/>
      <c r="H58" s="69"/>
      <c r="I58" s="69"/>
    </row>
    <row r="59" spans="1:9" x14ac:dyDescent="0.25">
      <c r="A59" s="69"/>
      <c r="B59" s="69"/>
      <c r="C59" s="69"/>
      <c r="D59" s="69"/>
      <c r="E59" s="69"/>
      <c r="F59" s="69"/>
      <c r="G59" s="69"/>
      <c r="H59" s="69"/>
      <c r="I59" s="69"/>
    </row>
    <row r="60" spans="1:9" x14ac:dyDescent="0.25">
      <c r="A60" s="69"/>
      <c r="B60" s="69"/>
      <c r="C60" s="69"/>
      <c r="D60" s="69"/>
      <c r="E60" s="69"/>
      <c r="F60" s="69"/>
      <c r="G60" s="69"/>
      <c r="H60" s="69"/>
      <c r="I60" s="69"/>
    </row>
    <row r="65" spans="1:9" x14ac:dyDescent="0.25">
      <c r="A65" s="95" t="s">
        <v>66</v>
      </c>
      <c r="B65" s="95"/>
      <c r="C65" s="95"/>
      <c r="D65" s="95"/>
      <c r="E65" s="95"/>
      <c r="F65" s="95"/>
      <c r="G65" s="95"/>
      <c r="H65" s="95"/>
      <c r="I65" s="95"/>
    </row>
    <row r="66" spans="1:9" x14ac:dyDescent="0.25">
      <c r="A66" s="88">
        <f>Virksomhedsoplysninger!A17</f>
        <v>0</v>
      </c>
      <c r="B66" s="88"/>
      <c r="C66" s="88"/>
      <c r="D66" s="88"/>
      <c r="E66" s="88"/>
      <c r="F66" s="88"/>
      <c r="G66" s="88"/>
      <c r="H66" s="88"/>
      <c r="I66" s="88"/>
    </row>
    <row r="67" spans="1:9" x14ac:dyDescent="0.25">
      <c r="A67" s="88"/>
      <c r="B67" s="88"/>
      <c r="C67" s="88"/>
      <c r="D67" s="88"/>
      <c r="E67" s="88"/>
      <c r="F67" s="88"/>
      <c r="G67" s="88"/>
      <c r="H67" s="88"/>
      <c r="I67" s="88"/>
    </row>
    <row r="68" spans="1:9" x14ac:dyDescent="0.25">
      <c r="A68" s="88"/>
      <c r="B68" s="88"/>
      <c r="C68" s="88"/>
      <c r="D68" s="88"/>
      <c r="E68" s="88"/>
      <c r="F68" s="88"/>
      <c r="G68" s="88"/>
      <c r="H68" s="88"/>
      <c r="I68" s="88"/>
    </row>
    <row r="69" spans="1:9" x14ac:dyDescent="0.25">
      <c r="A69" s="88"/>
      <c r="B69" s="88"/>
      <c r="C69" s="88"/>
      <c r="D69" s="88"/>
      <c r="E69" s="88"/>
      <c r="F69" s="88"/>
      <c r="G69" s="88"/>
      <c r="H69" s="88"/>
      <c r="I69" s="88"/>
    </row>
    <row r="70" spans="1:9" x14ac:dyDescent="0.25">
      <c r="A70" s="100" t="s">
        <v>37</v>
      </c>
      <c r="B70" s="100"/>
      <c r="C70" s="100"/>
      <c r="D70" s="100"/>
      <c r="E70" s="100"/>
      <c r="F70" s="100"/>
      <c r="G70" s="100"/>
      <c r="H70" s="100"/>
      <c r="I70" s="100"/>
    </row>
    <row r="71" spans="1:9" x14ac:dyDescent="0.25">
      <c r="A71" t="s">
        <v>73</v>
      </c>
      <c r="F71" s="68"/>
    </row>
    <row r="72" spans="1:9" x14ac:dyDescent="0.25">
      <c r="A72" t="s">
        <v>61</v>
      </c>
    </row>
    <row r="73" spans="1:9" x14ac:dyDescent="0.25">
      <c r="C73" s="68"/>
      <c r="D73" s="68"/>
      <c r="E73" s="68"/>
      <c r="F73" s="68"/>
    </row>
    <row r="75" spans="1:9" x14ac:dyDescent="0.25">
      <c r="A75" s="70"/>
      <c r="B75" s="70"/>
      <c r="C75" s="70"/>
      <c r="D75" s="70"/>
      <c r="E75" s="70"/>
    </row>
    <row r="76" spans="1:9" x14ac:dyDescent="0.25">
      <c r="A76" t="s">
        <v>38</v>
      </c>
    </row>
    <row r="78" spans="1:9" x14ac:dyDescent="0.25">
      <c r="A78" s="86"/>
      <c r="B78" s="86"/>
      <c r="C78" s="86"/>
      <c r="D78" s="86"/>
      <c r="E78" s="86"/>
      <c r="F78" s="86"/>
      <c r="G78" s="86"/>
      <c r="H78" s="86"/>
      <c r="I78" s="86"/>
    </row>
    <row r="79" spans="1:9" x14ac:dyDescent="0.25">
      <c r="A79" s="86"/>
      <c r="B79" s="86"/>
      <c r="C79" s="86"/>
      <c r="D79" s="86"/>
      <c r="E79" s="86"/>
      <c r="F79" s="86"/>
      <c r="G79" s="86"/>
      <c r="H79" s="86"/>
      <c r="I79" s="86"/>
    </row>
    <row r="80" spans="1:9" x14ac:dyDescent="0.25">
      <c r="A80" s="86"/>
      <c r="B80" s="86"/>
      <c r="C80" s="86"/>
      <c r="D80" s="86"/>
      <c r="E80" s="86"/>
      <c r="F80" s="86"/>
      <c r="G80" s="86"/>
      <c r="H80" s="86"/>
      <c r="I80" s="86"/>
    </row>
    <row r="81" spans="1:9" x14ac:dyDescent="0.25">
      <c r="A81" s="86"/>
      <c r="B81" s="86"/>
      <c r="C81" s="86"/>
      <c r="D81" s="86"/>
      <c r="E81" s="86"/>
      <c r="F81" s="86"/>
      <c r="G81" s="86"/>
      <c r="H81" s="86"/>
      <c r="I81" s="86"/>
    </row>
    <row r="82" spans="1:9" x14ac:dyDescent="0.25">
      <c r="A82" s="86"/>
      <c r="B82" s="86"/>
      <c r="C82" s="86"/>
      <c r="D82" s="86"/>
      <c r="E82" s="86"/>
      <c r="F82" s="86"/>
      <c r="G82" s="86"/>
      <c r="H82" s="86"/>
      <c r="I82" s="86"/>
    </row>
    <row r="83" spans="1:9" x14ac:dyDescent="0.25">
      <c r="A83" s="86"/>
      <c r="B83" s="86"/>
      <c r="C83" s="86"/>
      <c r="D83" s="86"/>
      <c r="E83" s="86"/>
      <c r="F83" s="86"/>
      <c r="G83" s="86"/>
      <c r="H83" s="86"/>
      <c r="I83" s="86"/>
    </row>
    <row r="84" spans="1:9" x14ac:dyDescent="0.25">
      <c r="A84" s="86"/>
      <c r="B84" s="86"/>
      <c r="C84" s="86"/>
      <c r="D84" s="86"/>
      <c r="E84" s="86"/>
      <c r="F84" s="86"/>
      <c r="G84" s="86"/>
      <c r="H84" s="86"/>
      <c r="I84" s="86"/>
    </row>
    <row r="85" spans="1:9" x14ac:dyDescent="0.25">
      <c r="A85" s="86"/>
      <c r="B85" s="86"/>
      <c r="C85" s="86"/>
      <c r="D85" s="86"/>
      <c r="E85" s="86"/>
      <c r="F85" s="86"/>
      <c r="G85" s="86"/>
      <c r="H85" s="86"/>
      <c r="I85" s="86"/>
    </row>
    <row r="86" spans="1:9" x14ac:dyDescent="0.25">
      <c r="A86" s="86"/>
      <c r="B86" s="86"/>
      <c r="C86" s="86"/>
      <c r="D86" s="86"/>
      <c r="E86" s="86"/>
      <c r="F86" s="86"/>
      <c r="G86" s="86"/>
      <c r="H86" s="86"/>
      <c r="I86" s="86"/>
    </row>
    <row r="87" spans="1:9" x14ac:dyDescent="0.25">
      <c r="A87" s="86"/>
      <c r="B87" s="86"/>
      <c r="C87" s="86"/>
      <c r="D87" s="86"/>
      <c r="E87" s="86"/>
      <c r="F87" s="86"/>
      <c r="G87" s="86"/>
      <c r="H87" s="86"/>
      <c r="I87" s="86"/>
    </row>
    <row r="88" spans="1:9" x14ac:dyDescent="0.25">
      <c r="A88" s="86"/>
      <c r="B88" s="86"/>
      <c r="C88" s="86"/>
      <c r="D88" s="86"/>
      <c r="E88" s="86"/>
      <c r="F88" s="86"/>
      <c r="G88" s="86"/>
      <c r="H88" s="86"/>
      <c r="I88" s="86"/>
    </row>
    <row r="89" spans="1:9" x14ac:dyDescent="0.25">
      <c r="A89" s="86"/>
      <c r="B89" s="86"/>
      <c r="C89" s="86"/>
      <c r="D89" s="86"/>
      <c r="E89" s="86"/>
      <c r="F89" s="86"/>
      <c r="G89" s="86"/>
      <c r="H89" s="86"/>
      <c r="I89" s="86"/>
    </row>
    <row r="90" spans="1:9" x14ac:dyDescent="0.25">
      <c r="A90" s="86"/>
      <c r="B90" s="86"/>
      <c r="C90" s="86"/>
      <c r="D90" s="86"/>
      <c r="E90" s="86"/>
      <c r="F90" s="86"/>
      <c r="G90" s="86"/>
      <c r="H90" s="86"/>
      <c r="I90" s="86"/>
    </row>
    <row r="91" spans="1:9" x14ac:dyDescent="0.25">
      <c r="A91" s="86"/>
      <c r="B91" s="86"/>
      <c r="C91" s="86"/>
      <c r="D91" s="86"/>
      <c r="E91" s="86"/>
      <c r="F91" s="86"/>
      <c r="G91" s="86"/>
      <c r="H91" s="86"/>
      <c r="I91" s="86"/>
    </row>
    <row r="92" spans="1:9" ht="12" customHeight="1" x14ac:dyDescent="0.25">
      <c r="A92" s="86"/>
      <c r="B92" s="86"/>
      <c r="C92" s="86"/>
      <c r="D92" s="86"/>
      <c r="E92" s="86"/>
      <c r="F92" s="86"/>
      <c r="G92" s="86"/>
      <c r="H92" s="86"/>
      <c r="I92" s="86"/>
    </row>
    <row r="93" spans="1:9" hidden="1" x14ac:dyDescent="0.25">
      <c r="A93" s="86"/>
      <c r="B93" s="86"/>
      <c r="C93" s="86"/>
      <c r="D93" s="86"/>
      <c r="E93" s="86"/>
      <c r="F93" s="86"/>
      <c r="G93" s="86"/>
      <c r="H93" s="86"/>
      <c r="I93" s="86"/>
    </row>
    <row r="94" spans="1:9" hidden="1" x14ac:dyDescent="0.25">
      <c r="A94" s="163"/>
      <c r="B94" s="163"/>
      <c r="C94" s="163"/>
      <c r="D94" s="163"/>
      <c r="E94" s="163"/>
      <c r="F94" s="163"/>
      <c r="G94" s="163"/>
      <c r="H94" s="163"/>
      <c r="I94" s="163"/>
    </row>
    <row r="95" spans="1:9" hidden="1" x14ac:dyDescent="0.25">
      <c r="A95" s="163"/>
      <c r="B95" s="163"/>
      <c r="C95" s="163"/>
      <c r="D95" s="163"/>
      <c r="E95" s="163"/>
      <c r="F95" s="163"/>
      <c r="G95" s="163"/>
      <c r="H95" s="163"/>
      <c r="I95" s="163"/>
    </row>
    <row r="96" spans="1:9" hidden="1" x14ac:dyDescent="0.25">
      <c r="A96" s="163"/>
      <c r="B96" s="163"/>
      <c r="C96" s="163"/>
      <c r="D96" s="163"/>
      <c r="E96" s="163"/>
      <c r="F96" s="163"/>
      <c r="G96" s="163"/>
      <c r="H96" s="163"/>
      <c r="I96" s="163"/>
    </row>
    <row r="97" spans="1:9" hidden="1" x14ac:dyDescent="0.25">
      <c r="A97" s="163"/>
      <c r="B97" s="163"/>
      <c r="C97" s="163"/>
      <c r="D97" s="163"/>
      <c r="E97" s="163"/>
      <c r="F97" s="163"/>
      <c r="G97" s="163"/>
      <c r="H97" s="163"/>
      <c r="I97" s="163"/>
    </row>
    <row r="98" spans="1:9" hidden="1" x14ac:dyDescent="0.25">
      <c r="A98" s="163"/>
      <c r="B98" s="163"/>
      <c r="C98" s="163"/>
      <c r="D98" s="163"/>
      <c r="E98" s="163"/>
      <c r="F98" s="163"/>
      <c r="G98" s="163"/>
      <c r="H98" s="163"/>
      <c r="I98" s="163"/>
    </row>
    <row r="99" spans="1:9" hidden="1" x14ac:dyDescent="0.25">
      <c r="A99" s="163"/>
      <c r="B99" s="163"/>
      <c r="C99" s="163"/>
      <c r="D99" s="163"/>
      <c r="E99" s="163"/>
      <c r="F99" s="163"/>
      <c r="G99" s="163"/>
      <c r="H99" s="163"/>
      <c r="I99" s="163"/>
    </row>
    <row r="100" spans="1:9" hidden="1" x14ac:dyDescent="0.2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idden="1" x14ac:dyDescent="0.25">
      <c r="A101" s="85"/>
      <c r="B101" s="85"/>
      <c r="C101" s="85"/>
      <c r="D101" s="85"/>
      <c r="E101" s="85"/>
      <c r="F101" s="85"/>
      <c r="G101" s="85"/>
      <c r="H101" s="85"/>
      <c r="I101" s="85"/>
    </row>
    <row r="102" spans="1:9" hidden="1" x14ac:dyDescent="0.25">
      <c r="A102" s="85"/>
      <c r="B102" s="85"/>
      <c r="C102" s="85"/>
      <c r="D102" s="85"/>
      <c r="E102" s="85"/>
      <c r="F102" s="85"/>
      <c r="G102" s="85"/>
      <c r="H102" s="85"/>
      <c r="I102" s="85"/>
    </row>
    <row r="103" spans="1:9" hidden="1" x14ac:dyDescent="0.25">
      <c r="A103" s="85"/>
      <c r="B103" s="85"/>
      <c r="C103" s="85"/>
      <c r="D103" s="85"/>
      <c r="E103" s="85"/>
      <c r="F103" s="85"/>
      <c r="G103" s="85"/>
      <c r="H103" s="85"/>
      <c r="I103" s="85"/>
    </row>
    <row r="104" spans="1:9" hidden="1" x14ac:dyDescent="0.25">
      <c r="A104" s="85"/>
      <c r="B104" s="85"/>
      <c r="C104" s="85"/>
      <c r="D104" s="85"/>
      <c r="E104" s="85"/>
      <c r="F104" s="85"/>
      <c r="G104" s="85"/>
      <c r="H104" s="85"/>
      <c r="I104" s="85"/>
    </row>
    <row r="105" spans="1:9" hidden="1" x14ac:dyDescent="0.25">
      <c r="A105" s="85"/>
      <c r="B105" s="85"/>
      <c r="C105" s="85"/>
      <c r="D105" s="85"/>
      <c r="E105" s="85"/>
      <c r="F105" s="85"/>
      <c r="G105" s="85"/>
      <c r="H105" s="85"/>
      <c r="I105" s="85"/>
    </row>
    <row r="106" spans="1:9" hidden="1" x14ac:dyDescent="0.25">
      <c r="A106" s="164"/>
      <c r="B106" s="164"/>
      <c r="C106" s="164"/>
      <c r="D106" s="164"/>
      <c r="E106" s="164"/>
      <c r="F106" s="164"/>
      <c r="G106" s="164"/>
      <c r="H106" s="164"/>
      <c r="I106" s="164"/>
    </row>
    <row r="107" spans="1:9" ht="10.5" hidden="1" customHeight="1" x14ac:dyDescent="0.25">
      <c r="A107" s="162"/>
      <c r="B107" s="162"/>
      <c r="C107" s="162"/>
      <c r="D107" s="162"/>
      <c r="E107" s="162"/>
      <c r="F107" s="162"/>
      <c r="G107" s="162"/>
      <c r="H107" s="162"/>
      <c r="I107" s="162"/>
    </row>
    <row r="108" spans="1:9" hidden="1" x14ac:dyDescent="0.25">
      <c r="A108" s="162"/>
      <c r="B108" s="162"/>
      <c r="C108" s="162"/>
      <c r="D108" s="162"/>
      <c r="E108" s="162"/>
      <c r="F108" s="162"/>
      <c r="G108" s="162"/>
      <c r="H108" s="162"/>
      <c r="I108" s="162"/>
    </row>
    <row r="109" spans="1:9" hidden="1" x14ac:dyDescent="0.25">
      <c r="A109" s="162"/>
      <c r="B109" s="162"/>
      <c r="C109" s="162"/>
      <c r="D109" s="162"/>
      <c r="E109" s="162"/>
      <c r="F109" s="162"/>
      <c r="G109" s="162"/>
      <c r="H109" s="162"/>
      <c r="I109" s="162"/>
    </row>
    <row r="110" spans="1:9" hidden="1" x14ac:dyDescent="0.25">
      <c r="A110" s="162"/>
      <c r="B110" s="162"/>
      <c r="C110" s="162"/>
      <c r="D110" s="162"/>
      <c r="E110" s="162"/>
      <c r="F110" s="162"/>
      <c r="G110" s="162"/>
      <c r="H110" s="162"/>
      <c r="I110" s="162"/>
    </row>
    <row r="111" spans="1:9" hidden="1" x14ac:dyDescent="0.25">
      <c r="A111" s="162"/>
      <c r="B111" s="162"/>
      <c r="C111" s="162"/>
      <c r="D111" s="162"/>
      <c r="E111" s="162"/>
      <c r="F111" s="162"/>
      <c r="G111" s="162"/>
      <c r="H111" s="162"/>
      <c r="I111" s="162"/>
    </row>
    <row r="112" spans="1:9" hidden="1" x14ac:dyDescent="0.25">
      <c r="A112" s="162"/>
      <c r="B112" s="162"/>
      <c r="C112" s="162"/>
      <c r="D112" s="162"/>
      <c r="E112" s="162"/>
      <c r="F112" s="162"/>
      <c r="G112" s="162"/>
      <c r="H112" s="162"/>
      <c r="I112" s="162"/>
    </row>
    <row r="113" spans="1:9" hidden="1" x14ac:dyDescent="0.25">
      <c r="A113" s="85"/>
      <c r="B113" s="85"/>
      <c r="C113" s="85"/>
      <c r="D113" s="85"/>
      <c r="E113" s="85"/>
      <c r="F113" s="85"/>
      <c r="G113" s="85"/>
      <c r="H113" s="85"/>
      <c r="I113" s="85"/>
    </row>
    <row r="114" spans="1:9" hidden="1" x14ac:dyDescent="0.25">
      <c r="A114" s="85"/>
      <c r="B114" s="85"/>
      <c r="C114" s="85"/>
      <c r="D114" s="85"/>
      <c r="E114" s="85"/>
      <c r="F114" s="85"/>
      <c r="G114" s="85"/>
      <c r="H114" s="85"/>
      <c r="I114" s="85"/>
    </row>
    <row r="115" spans="1:9" hidden="1" x14ac:dyDescent="0.25">
      <c r="A115" s="85"/>
      <c r="B115" s="85"/>
      <c r="C115" s="85"/>
      <c r="D115" s="85"/>
      <c r="E115" s="85"/>
      <c r="F115" s="85"/>
      <c r="G115" s="85"/>
      <c r="H115" s="85"/>
      <c r="I115" s="85"/>
    </row>
    <row r="116" spans="1:9" hidden="1" x14ac:dyDescent="0.25">
      <c r="A116" s="85"/>
      <c r="B116" s="85"/>
      <c r="C116" s="85"/>
      <c r="D116" s="85"/>
      <c r="E116" s="85"/>
      <c r="F116" s="85"/>
      <c r="G116" s="85"/>
      <c r="H116" s="85"/>
      <c r="I116" s="85"/>
    </row>
    <row r="117" spans="1:9" hidden="1" x14ac:dyDescent="0.25">
      <c r="A117" s="85"/>
      <c r="B117" s="85"/>
      <c r="C117" s="85"/>
      <c r="D117" s="85"/>
      <c r="E117" s="85"/>
      <c r="F117" s="85"/>
      <c r="G117" s="85"/>
      <c r="H117" s="85"/>
      <c r="I117" s="85"/>
    </row>
    <row r="118" spans="1:9" hidden="1" x14ac:dyDescent="0.25">
      <c r="A118" s="85"/>
      <c r="B118" s="85"/>
      <c r="C118" s="85"/>
      <c r="D118" s="85"/>
      <c r="E118" s="85"/>
      <c r="F118" s="85"/>
      <c r="G118" s="85"/>
      <c r="H118" s="85"/>
      <c r="I118" s="85"/>
    </row>
    <row r="119" spans="1:9" hidden="1" x14ac:dyDescent="0.25">
      <c r="A119" s="85"/>
      <c r="B119" s="85"/>
      <c r="C119" s="85"/>
      <c r="D119" s="85"/>
      <c r="E119" s="85"/>
      <c r="F119" s="85"/>
      <c r="G119" s="85"/>
      <c r="H119" s="85"/>
      <c r="I119" s="85"/>
    </row>
    <row r="120" spans="1:9" hidden="1" x14ac:dyDescent="0.25">
      <c r="A120" s="85"/>
      <c r="B120" s="85"/>
      <c r="C120" s="85"/>
      <c r="D120" s="85"/>
      <c r="E120" s="85"/>
      <c r="F120" s="85"/>
      <c r="G120" s="85"/>
      <c r="H120" s="85"/>
      <c r="I120" s="85"/>
    </row>
    <row r="121" spans="1:9" hidden="1" x14ac:dyDescent="0.25">
      <c r="A121" s="85"/>
      <c r="B121" s="85"/>
      <c r="C121" s="85"/>
      <c r="D121" s="85"/>
      <c r="E121" s="85"/>
      <c r="F121" s="85"/>
      <c r="G121" s="85"/>
      <c r="H121" s="85"/>
      <c r="I121" s="85"/>
    </row>
    <row r="122" spans="1:9" hidden="1" x14ac:dyDescent="0.25">
      <c r="A122" s="85"/>
      <c r="B122" s="85"/>
      <c r="C122" s="85"/>
      <c r="D122" s="85"/>
      <c r="E122" s="85"/>
      <c r="F122" s="85"/>
      <c r="G122" s="85"/>
      <c r="H122" s="85"/>
      <c r="I122" s="85"/>
    </row>
    <row r="123" spans="1:9" hidden="1" x14ac:dyDescent="0.25">
      <c r="A123" s="85"/>
      <c r="B123" s="85"/>
      <c r="C123" s="85"/>
      <c r="D123" s="85"/>
      <c r="E123" s="85"/>
      <c r="F123" s="85"/>
      <c r="G123" s="85"/>
      <c r="H123" s="85"/>
      <c r="I123" s="85"/>
    </row>
    <row r="124" spans="1:9" hidden="1" x14ac:dyDescent="0.25">
      <c r="A124" s="85"/>
      <c r="B124" s="85"/>
      <c r="C124" s="85"/>
      <c r="D124" s="85"/>
      <c r="E124" s="85"/>
      <c r="F124" s="85"/>
      <c r="G124" s="85"/>
      <c r="H124" s="85"/>
      <c r="I124" s="85"/>
    </row>
    <row r="125" spans="1:9" hidden="1" x14ac:dyDescent="0.25">
      <c r="A125" s="85"/>
      <c r="B125" s="85"/>
      <c r="C125" s="85"/>
      <c r="D125" s="85"/>
      <c r="E125" s="85"/>
      <c r="F125" s="85"/>
      <c r="G125" s="85"/>
      <c r="H125" s="85"/>
      <c r="I125" s="85"/>
    </row>
    <row r="126" spans="1:9" hidden="1" x14ac:dyDescent="0.25">
      <c r="A126" s="85"/>
      <c r="B126" s="85"/>
      <c r="C126" s="85"/>
      <c r="D126" s="85"/>
      <c r="E126" s="85"/>
      <c r="F126" s="85"/>
      <c r="G126" s="85"/>
      <c r="H126" s="85"/>
      <c r="I126" s="85"/>
    </row>
    <row r="127" spans="1:9" hidden="1" x14ac:dyDescent="0.25">
      <c r="A127" s="85"/>
      <c r="B127" s="85"/>
      <c r="C127" s="85"/>
      <c r="D127" s="85"/>
      <c r="E127" s="85"/>
      <c r="F127" s="85"/>
      <c r="G127" s="85"/>
      <c r="H127" s="85"/>
      <c r="I127" s="85"/>
    </row>
    <row r="128" spans="1:9" ht="9.75" hidden="1" customHeight="1" x14ac:dyDescent="0.25">
      <c r="A128" s="85"/>
      <c r="B128" s="85"/>
      <c r="C128" s="85"/>
      <c r="D128" s="85"/>
      <c r="E128" s="85"/>
      <c r="F128" s="85"/>
      <c r="G128" s="85"/>
      <c r="H128" s="85"/>
      <c r="I128" s="85"/>
    </row>
    <row r="129" spans="1:9" hidden="1" x14ac:dyDescent="0.25">
      <c r="A129" s="85"/>
      <c r="B129" s="85"/>
      <c r="C129" s="85"/>
      <c r="D129" s="85"/>
      <c r="E129" s="85"/>
      <c r="F129" s="85"/>
      <c r="G129" s="85"/>
      <c r="H129" s="85"/>
      <c r="I129" s="85"/>
    </row>
    <row r="130" spans="1:9" hidden="1" x14ac:dyDescent="0.25">
      <c r="A130" s="85"/>
      <c r="B130" s="85"/>
      <c r="C130" s="85"/>
      <c r="D130" s="85"/>
      <c r="E130" s="85"/>
      <c r="F130" s="85"/>
      <c r="G130" s="85"/>
      <c r="H130" s="85"/>
      <c r="I130" s="85"/>
    </row>
    <row r="131" spans="1:9" hidden="1" x14ac:dyDescent="0.25">
      <c r="A131" s="85"/>
      <c r="B131" s="85"/>
      <c r="C131" s="85"/>
      <c r="D131" s="85"/>
      <c r="E131" s="85"/>
      <c r="F131" s="85"/>
      <c r="G131" s="85"/>
      <c r="H131" s="85"/>
      <c r="I131" s="85"/>
    </row>
    <row r="132" spans="1:9" hidden="1" x14ac:dyDescent="0.25">
      <c r="A132" s="85"/>
      <c r="B132" s="85"/>
      <c r="C132" s="85"/>
      <c r="D132" s="85"/>
      <c r="E132" s="85"/>
      <c r="F132" s="85"/>
      <c r="G132" s="85"/>
      <c r="H132" s="85"/>
      <c r="I132" s="85"/>
    </row>
    <row r="133" spans="1:9" hidden="1" x14ac:dyDescent="0.25">
      <c r="A133" s="85"/>
      <c r="B133" s="85"/>
      <c r="C133" s="85"/>
      <c r="D133" s="85"/>
      <c r="E133" s="85"/>
      <c r="F133" s="85"/>
      <c r="G133" s="85"/>
      <c r="H133" s="85"/>
      <c r="I133" s="85"/>
    </row>
    <row r="134" spans="1:9" hidden="1" x14ac:dyDescent="0.25">
      <c r="A134" s="85"/>
      <c r="B134" s="85"/>
      <c r="C134" s="85"/>
      <c r="D134" s="85"/>
      <c r="E134" s="85"/>
      <c r="F134" s="85"/>
      <c r="G134" s="85"/>
      <c r="H134" s="85"/>
      <c r="I134" s="85"/>
    </row>
    <row r="135" spans="1:9" hidden="1" x14ac:dyDescent="0.25">
      <c r="A135" s="85"/>
      <c r="B135" s="85"/>
      <c r="C135" s="85"/>
      <c r="D135" s="85"/>
      <c r="E135" s="85"/>
      <c r="F135" s="85"/>
      <c r="G135" s="85"/>
      <c r="H135" s="85"/>
      <c r="I135" s="85"/>
    </row>
    <row r="136" spans="1:9" ht="1.5" customHeight="1" x14ac:dyDescent="0.25">
      <c r="A136" s="85"/>
      <c r="B136" s="85"/>
      <c r="C136" s="85"/>
      <c r="D136" s="85"/>
      <c r="E136" s="85"/>
      <c r="F136" s="85"/>
      <c r="G136" s="85"/>
      <c r="H136" s="85"/>
      <c r="I136" s="85"/>
    </row>
    <row r="137" spans="1:9" hidden="1" x14ac:dyDescent="0.25">
      <c r="A137" s="85"/>
      <c r="B137" s="85"/>
      <c r="C137" s="85"/>
      <c r="D137" s="85"/>
      <c r="E137" s="85"/>
      <c r="F137" s="85"/>
      <c r="G137" s="85"/>
      <c r="H137" s="85"/>
      <c r="I137" s="85"/>
    </row>
    <row r="138" spans="1:9" hidden="1" x14ac:dyDescent="0.25">
      <c r="A138" s="85"/>
      <c r="B138" s="85"/>
      <c r="C138" s="85"/>
      <c r="D138" s="85"/>
      <c r="E138" s="85"/>
      <c r="F138" s="85"/>
      <c r="G138" s="85"/>
      <c r="H138" s="85"/>
      <c r="I138" s="85"/>
    </row>
    <row r="139" spans="1:9" hidden="1" x14ac:dyDescent="0.25">
      <c r="A139" s="85"/>
      <c r="B139" s="85"/>
      <c r="C139" s="85"/>
      <c r="D139" s="85"/>
      <c r="E139" s="85"/>
      <c r="F139" s="85"/>
      <c r="G139" s="85"/>
      <c r="H139" s="85"/>
      <c r="I139" s="85"/>
    </row>
    <row r="140" spans="1:9" hidden="1" x14ac:dyDescent="0.25">
      <c r="A140" s="85"/>
      <c r="B140" s="85"/>
      <c r="C140" s="85"/>
      <c r="D140" s="85"/>
      <c r="E140" s="85"/>
      <c r="F140" s="85"/>
      <c r="G140" s="85"/>
      <c r="H140" s="85"/>
      <c r="I140" s="85"/>
    </row>
    <row r="141" spans="1:9" hidden="1" x14ac:dyDescent="0.25">
      <c r="A141" s="85"/>
      <c r="B141" s="85"/>
      <c r="C141" s="85"/>
      <c r="D141" s="85"/>
      <c r="E141" s="85"/>
      <c r="F141" s="85"/>
      <c r="G141" s="85"/>
      <c r="H141" s="85"/>
      <c r="I141" s="85"/>
    </row>
    <row r="142" spans="1:9" hidden="1" x14ac:dyDescent="0.25">
      <c r="A142" s="85"/>
      <c r="B142" s="85"/>
      <c r="C142" s="85"/>
      <c r="D142" s="85"/>
      <c r="E142" s="85"/>
      <c r="F142" s="85"/>
      <c r="G142" s="85"/>
      <c r="H142" s="85"/>
      <c r="I142" s="85"/>
    </row>
    <row r="143" spans="1:9" hidden="1" x14ac:dyDescent="0.25">
      <c r="A143" s="85"/>
      <c r="B143" s="85"/>
      <c r="C143" s="85"/>
      <c r="D143" s="85"/>
      <c r="E143" s="85"/>
      <c r="F143" s="85"/>
      <c r="G143" s="85"/>
      <c r="H143" s="85"/>
      <c r="I143" s="85"/>
    </row>
    <row r="144" spans="1:9" hidden="1" x14ac:dyDescent="0.25">
      <c r="A144" s="85"/>
      <c r="B144" s="85"/>
      <c r="C144" s="85"/>
      <c r="D144" s="85"/>
      <c r="E144" s="85"/>
      <c r="F144" s="85"/>
      <c r="G144" s="85"/>
      <c r="H144" s="85"/>
      <c r="I144" s="85"/>
    </row>
    <row r="145" spans="1:9" hidden="1" x14ac:dyDescent="0.25">
      <c r="A145" s="85"/>
      <c r="B145" s="85"/>
      <c r="C145" s="85"/>
      <c r="D145" s="85"/>
      <c r="E145" s="85"/>
      <c r="F145" s="85"/>
      <c r="G145" s="85"/>
      <c r="H145" s="85"/>
      <c r="I145" s="85"/>
    </row>
    <row r="146" spans="1:9" hidden="1" x14ac:dyDescent="0.25">
      <c r="A146" s="85"/>
      <c r="B146" s="85"/>
      <c r="C146" s="85"/>
      <c r="D146" s="85"/>
      <c r="E146" s="85"/>
      <c r="F146" s="85"/>
      <c r="G146" s="85"/>
      <c r="H146" s="85"/>
      <c r="I146" s="85"/>
    </row>
    <row r="147" spans="1:9" hidden="1" x14ac:dyDescent="0.25">
      <c r="A147" s="85"/>
      <c r="B147" s="85"/>
      <c r="C147" s="85"/>
      <c r="D147" s="85"/>
      <c r="E147" s="85"/>
      <c r="F147" s="85"/>
      <c r="G147" s="85"/>
      <c r="H147" s="85"/>
      <c r="I147" s="85"/>
    </row>
    <row r="148" spans="1:9" hidden="1" x14ac:dyDescent="0.25">
      <c r="A148" s="85"/>
      <c r="B148" s="85"/>
      <c r="C148" s="85"/>
      <c r="D148" s="85"/>
      <c r="E148" s="85"/>
      <c r="F148" s="85"/>
      <c r="G148" s="85"/>
      <c r="H148" s="85"/>
      <c r="I148" s="85"/>
    </row>
    <row r="149" spans="1:9" hidden="1" x14ac:dyDescent="0.25">
      <c r="A149" s="85"/>
      <c r="B149" s="85"/>
      <c r="C149" s="85"/>
      <c r="D149" s="85"/>
      <c r="E149" s="85"/>
      <c r="F149" s="85"/>
      <c r="G149" s="85"/>
      <c r="H149" s="85"/>
      <c r="I149" s="85"/>
    </row>
    <row r="150" spans="1:9" hidden="1" x14ac:dyDescent="0.25">
      <c r="A150" s="85"/>
      <c r="B150" s="85"/>
      <c r="C150" s="85"/>
      <c r="D150" s="85"/>
      <c r="E150" s="85"/>
      <c r="F150" s="85"/>
      <c r="G150" s="85"/>
      <c r="H150" s="85"/>
      <c r="I150" s="85"/>
    </row>
    <row r="151" spans="1:9" x14ac:dyDescent="0.25">
      <c r="A151" s="85"/>
      <c r="B151" s="85"/>
      <c r="C151" s="85"/>
      <c r="D151" s="85"/>
      <c r="E151" s="85"/>
      <c r="F151" s="85"/>
      <c r="G151" s="85"/>
      <c r="H151" s="85"/>
      <c r="I151" s="85"/>
    </row>
    <row r="152" spans="1:9" x14ac:dyDescent="0.25">
      <c r="A152" s="85"/>
      <c r="B152" s="85"/>
      <c r="C152" s="85"/>
      <c r="D152" s="85"/>
      <c r="E152" s="85"/>
      <c r="F152" s="85"/>
      <c r="G152" s="85"/>
      <c r="H152" s="85"/>
      <c r="I152" s="85"/>
    </row>
    <row r="153" spans="1:9" x14ac:dyDescent="0.25">
      <c r="A153" s="85"/>
      <c r="B153" s="85"/>
      <c r="C153" s="85"/>
      <c r="D153" s="85"/>
      <c r="E153" s="85"/>
      <c r="F153" s="85"/>
      <c r="G153" s="85"/>
      <c r="H153" s="85"/>
      <c r="I153" s="85"/>
    </row>
    <row r="154" spans="1:9" x14ac:dyDescent="0.25">
      <c r="A154" s="85"/>
      <c r="B154" s="85"/>
      <c r="C154" s="85"/>
      <c r="D154" s="85"/>
      <c r="E154" s="85"/>
      <c r="F154" s="85"/>
      <c r="G154" s="85"/>
      <c r="H154" s="85"/>
      <c r="I154" s="85"/>
    </row>
    <row r="155" spans="1:9" x14ac:dyDescent="0.25">
      <c r="A155" s="85"/>
      <c r="B155" s="85"/>
      <c r="C155" s="85"/>
      <c r="D155" s="85"/>
      <c r="E155" s="85"/>
      <c r="F155" s="85"/>
      <c r="G155" s="85"/>
      <c r="H155" s="85"/>
      <c r="I155" s="85"/>
    </row>
    <row r="156" spans="1:9" x14ac:dyDescent="0.25">
      <c r="A156" s="85"/>
      <c r="B156" s="85"/>
      <c r="C156" s="85"/>
      <c r="D156" s="85"/>
      <c r="E156" s="85"/>
      <c r="F156" s="85"/>
      <c r="G156" s="85"/>
      <c r="H156" s="85"/>
      <c r="I156" s="85"/>
    </row>
    <row r="157" spans="1:9" x14ac:dyDescent="0.25">
      <c r="A157" s="85"/>
      <c r="B157" s="85"/>
      <c r="C157" s="85"/>
      <c r="D157" s="85"/>
      <c r="E157" s="85"/>
      <c r="F157" s="85"/>
      <c r="G157" s="85"/>
      <c r="H157" s="85"/>
      <c r="I157" s="85"/>
    </row>
    <row r="158" spans="1:9" x14ac:dyDescent="0.25">
      <c r="A158" s="85"/>
      <c r="B158" s="85"/>
      <c r="C158" s="85"/>
      <c r="D158" s="85"/>
      <c r="E158" s="85"/>
      <c r="F158" s="85"/>
      <c r="G158" s="85"/>
      <c r="H158" s="85"/>
      <c r="I158" s="85"/>
    </row>
  </sheetData>
  <sheetProtection selectLockedCells="1"/>
  <mergeCells count="62">
    <mergeCell ref="F13:I13"/>
    <mergeCell ref="C99:D99"/>
    <mergeCell ref="C106:D106"/>
    <mergeCell ref="C107:D107"/>
    <mergeCell ref="C94:D94"/>
    <mergeCell ref="C95:D95"/>
    <mergeCell ref="C96:D96"/>
    <mergeCell ref="C97:D97"/>
    <mergeCell ref="C98:D98"/>
    <mergeCell ref="E112:F112"/>
    <mergeCell ref="G108:I108"/>
    <mergeCell ref="G99:I99"/>
    <mergeCell ref="G106:I106"/>
    <mergeCell ref="G107:I107"/>
    <mergeCell ref="G111:I111"/>
    <mergeCell ref="G112:I112"/>
    <mergeCell ref="E107:F107"/>
    <mergeCell ref="E108:F108"/>
    <mergeCell ref="E109:F109"/>
    <mergeCell ref="E110:F110"/>
    <mergeCell ref="E111:F111"/>
    <mergeCell ref="G109:I109"/>
    <mergeCell ref="G110:I110"/>
    <mergeCell ref="A97:B97"/>
    <mergeCell ref="A98:B98"/>
    <mergeCell ref="A99:B99"/>
    <mergeCell ref="A106:B106"/>
    <mergeCell ref="A94:B94"/>
    <mergeCell ref="A95:B95"/>
    <mergeCell ref="A107:B107"/>
    <mergeCell ref="A108:B108"/>
    <mergeCell ref="E94:F94"/>
    <mergeCell ref="E95:F95"/>
    <mergeCell ref="G94:I94"/>
    <mergeCell ref="G95:I95"/>
    <mergeCell ref="E96:F96"/>
    <mergeCell ref="E97:F97"/>
    <mergeCell ref="E98:F98"/>
    <mergeCell ref="E99:F99"/>
    <mergeCell ref="E106:F106"/>
    <mergeCell ref="G96:I96"/>
    <mergeCell ref="C108:D108"/>
    <mergeCell ref="G97:I97"/>
    <mergeCell ref="G98:I98"/>
    <mergeCell ref="A96:B96"/>
    <mergeCell ref="A112:B112"/>
    <mergeCell ref="C109:D109"/>
    <mergeCell ref="C110:D110"/>
    <mergeCell ref="C111:D111"/>
    <mergeCell ref="C112:D112"/>
    <mergeCell ref="A109:B109"/>
    <mergeCell ref="A110:B110"/>
    <mergeCell ref="A111:B111"/>
    <mergeCell ref="A1:I2"/>
    <mergeCell ref="D4:F4"/>
    <mergeCell ref="F12:I12"/>
    <mergeCell ref="D5:I5"/>
    <mergeCell ref="D6:I6"/>
    <mergeCell ref="D7:I7"/>
    <mergeCell ref="D8:I8"/>
    <mergeCell ref="D9:I9"/>
    <mergeCell ref="D10:I10"/>
  </mergeCells>
  <pageMargins left="0.7" right="0.7" top="0.75" bottom="0.75" header="0.3" footer="0.3"/>
  <pageSetup paperSize="9" orientation="portrait" horizontalDpi="300" verticalDpi="300" r:id="rId1"/>
  <headerFooter>
    <oddHeader xml:space="preserve">&amp;R&amp;P af &amp;N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erialeType xmlns="f78bac25-6ac9-4cb7-be78-11532ce06230">
      <Value>DFdokument</Value>
    </Materiale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FIntraDokument" ma:contentTypeID="0x01010084228864CFAF8F4496F010C927D7CC1A00CD6A84B4ABCF6A4B9097E539D5D3CB1A" ma:contentTypeVersion="6" ma:contentTypeDescription="Opret et nyt dokument." ma:contentTypeScope="" ma:versionID="310ed084a5ecc258f81394761fa14f01">
  <xsd:schema xmlns:xsd="http://www.w3.org/2001/XMLSchema" xmlns:xs="http://www.w3.org/2001/XMLSchema" xmlns:p="http://schemas.microsoft.com/office/2006/metadata/properties" xmlns:ns2="f78bac25-6ac9-4cb7-be78-11532ce06230" xmlns:ns3="46305aaa-e330-4c00-9077-609c993b8208" targetNamespace="http://schemas.microsoft.com/office/2006/metadata/properties" ma:root="true" ma:fieldsID="0ac815fcb30e99ecabefea3af4f2424e" ns2:_="" ns3:_="">
    <xsd:import namespace="f78bac25-6ac9-4cb7-be78-11532ce06230"/>
    <xsd:import namespace="46305aaa-e330-4c00-9077-609c993b8208"/>
    <xsd:element name="properties">
      <xsd:complexType>
        <xsd:sequence>
          <xsd:element name="documentManagement">
            <xsd:complexType>
              <xsd:all>
                <xsd:element ref="ns2:MaterialeType" minOccurs="0"/>
                <xsd:element ref="ns3:MediaServiceAuto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bac25-6ac9-4cb7-be78-11532ce06230" elementFormDefault="qualified">
    <xsd:import namespace="http://schemas.microsoft.com/office/2006/documentManagement/types"/>
    <xsd:import namespace="http://schemas.microsoft.com/office/infopath/2007/PartnerControls"/>
    <xsd:element name="MaterialeType" ma:index="8" nillable="true" ma:displayName="MaterialeType" ma:default="DFdokument" ma:description="Giver mulighed for at specificere en til flere materialetyper" ma:internalName="Materiale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dokument"/>
                    <xsd:enumeration value="Præsentationsmateriale"/>
                    <xsd:enumeration value="Organisationsdiagram"/>
                    <xsd:enumeration value="Brochure"/>
                    <xsd:enumeration value="Salgsmaterialer"/>
                    <xsd:enumeration value="PowerPoint"/>
                    <xsd:enumeration value="Lovgivning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05aaa-e330-4c00-9077-609c993b8208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6B2E04-8DA0-4197-BF81-C14DCCC0BC7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f78bac25-6ac9-4cb7-be78-11532ce06230"/>
    <ds:schemaRef ds:uri="46305aaa-e330-4c00-9077-609c993b820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3AD0791-2A81-4945-AD73-3B31C5EFD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bac25-6ac9-4cb7-be78-11532ce06230"/>
    <ds:schemaRef ds:uri="46305aaa-e330-4c00-9077-609c993b8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A5535D-8E7E-4FE7-8518-F2910D6078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Virksomhedsoplysninger</vt:lpstr>
      <vt:lpstr>Begæring</vt:lpstr>
      <vt:lpstr>TIlbud</vt:lpstr>
      <vt:lpstr>TIlbud!Udskriftsområde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 Ferdinandsen</dc:creator>
  <cp:lastModifiedBy>Assistent</cp:lastModifiedBy>
  <cp:lastPrinted>2017-11-14T11:57:39Z</cp:lastPrinted>
  <dcterms:created xsi:type="dcterms:W3CDTF">2017-06-06T13:29:12Z</dcterms:created>
  <dcterms:modified xsi:type="dcterms:W3CDTF">2020-05-15T12:12:19Z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0x01010084228864CFAF8F4496F010C927D7CC1A00CD6A84B4ABCF6A4B9097E539D5D3CB1A</vt:lpwstr>
  </property>
</Properties>
</file>