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Assistent\Downloads\"/>
    </mc:Choice>
  </mc:AlternateContent>
  <xr:revisionPtr revIDLastSave="0" documentId="8_{36063E2B-3B61-46F8-8B3B-368A4EF4BB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irksomhedsoplysninger" sheetId="2" r:id="rId1"/>
    <sheet name="Begæring" sheetId="1" r:id="rId2"/>
    <sheet name="Ark1" sheetId="8" state="hidden" r:id="rId3"/>
    <sheet name="TIlbud" sheetId="4" r:id="rId4"/>
    <sheet name="Produktinfo" sheetId="6" r:id="rId5"/>
    <sheet name="Betingelser" sheetId="5" r:id="rId6"/>
    <sheet name="Administration" sheetId="7" r:id="rId7"/>
  </sheets>
  <externalReferences>
    <externalReference r:id="rId8"/>
  </externalReferences>
  <definedNames>
    <definedName name="spørgeskema1">#REF!</definedName>
    <definedName name="spørgeskema2">#REF!</definedName>
    <definedName name="_xlnm.Print_Area" localSheetId="3">TIlbud!$A$1:$I$55</definedName>
    <definedName name="Z_997F8098_7ACF_4DFD_B9CD_34B3B33A93E9_.wvu.Rows" localSheetId="0" hidden="1">Virksomhedsoplysninger!$20:$21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4" l="1"/>
  <c r="D8" i="4"/>
  <c r="D9" i="4"/>
  <c r="D6" i="1"/>
  <c r="D7" i="1"/>
  <c r="D8" i="1"/>
  <c r="G5" i="4" l="1"/>
  <c r="M31" i="4" l="1"/>
  <c r="I34" i="4" s="1"/>
  <c r="M30" i="4"/>
  <c r="I33" i="4" s="1"/>
  <c r="M28" i="4"/>
  <c r="I31" i="4" s="1"/>
  <c r="M26" i="4"/>
  <c r="I29" i="4" s="1"/>
  <c r="M24" i="4"/>
  <c r="I27" i="4" s="1"/>
  <c r="D5" i="4" l="1"/>
  <c r="D4" i="1"/>
  <c r="A23" i="4"/>
  <c r="D9" i="1"/>
  <c r="A24" i="8" l="1"/>
  <c r="C27" i="8" s="1"/>
  <c r="M35" i="8" l="1"/>
  <c r="H39" i="8"/>
  <c r="H27" i="8"/>
  <c r="A29" i="8" s="1"/>
  <c r="E45" i="8" s="1"/>
  <c r="C31" i="8"/>
  <c r="H35" i="8"/>
  <c r="M39" i="8"/>
  <c r="H31" i="8"/>
  <c r="R27" i="8"/>
  <c r="R31" i="8"/>
  <c r="C35" i="8"/>
  <c r="R39" i="8"/>
  <c r="M27" i="8"/>
  <c r="M31" i="8"/>
  <c r="R35" i="8"/>
  <c r="C39" i="8"/>
  <c r="M23" i="8"/>
  <c r="R23" i="8"/>
  <c r="C23" i="8"/>
  <c r="H23" i="8"/>
  <c r="A40" i="4"/>
  <c r="I28" i="4"/>
  <c r="I26" i="4"/>
  <c r="I25" i="4"/>
  <c r="I24" i="4"/>
  <c r="I11" i="4"/>
  <c r="I22" i="4"/>
  <c r="I21" i="4"/>
  <c r="A33" i="8" l="1"/>
  <c r="E46" i="8" s="1"/>
  <c r="A41" i="8"/>
  <c r="E48" i="8" s="1"/>
  <c r="A37" i="8"/>
  <c r="E47" i="8" s="1"/>
  <c r="A25" i="8"/>
  <c r="E44" i="8" s="1"/>
  <c r="H48" i="8" l="1"/>
  <c r="I19" i="1" s="1"/>
  <c r="A29" i="1"/>
  <c r="A34" i="1"/>
  <c r="A30" i="1"/>
  <c r="A27" i="1"/>
  <c r="A32" i="1" l="1"/>
  <c r="A28" i="1"/>
  <c r="A26" i="1"/>
  <c r="A25" i="1"/>
  <c r="D6" i="4" l="1"/>
  <c r="D4" i="4"/>
  <c r="D3" i="1"/>
  <c r="A16" i="1"/>
  <c r="B16" i="1"/>
  <c r="C16" i="1"/>
  <c r="D16" i="1"/>
  <c r="I13" i="4" l="1"/>
  <c r="I12" i="4"/>
  <c r="D5" i="1"/>
  <c r="C3" i="2"/>
  <c r="D2" i="1" l="1"/>
  <c r="D3" i="4"/>
  <c r="A34" i="4"/>
  <c r="A28" i="4"/>
  <c r="A26" i="4"/>
  <c r="A25" i="4"/>
  <c r="A32" i="4"/>
  <c r="A27" i="4"/>
  <c r="A30" i="4"/>
  <c r="A29" i="4"/>
  <c r="I15" i="4"/>
</calcChain>
</file>

<file path=xl/sharedStrings.xml><?xml version="1.0" encoding="utf-8"?>
<sst xmlns="http://schemas.openxmlformats.org/spreadsheetml/2006/main" count="189" uniqueCount="67">
  <si>
    <t>Netbanksforsikring</t>
  </si>
  <si>
    <t>Tilbudsdato</t>
  </si>
  <si>
    <t>Firmanavn</t>
  </si>
  <si>
    <t>Adresse</t>
  </si>
  <si>
    <t>Postnr. og by</t>
  </si>
  <si>
    <t>Tlf.</t>
  </si>
  <si>
    <t>Email (kontaktperson)</t>
  </si>
  <si>
    <t>CVR.Nr.</t>
  </si>
  <si>
    <t>0-25</t>
  </si>
  <si>
    <t>26-49</t>
  </si>
  <si>
    <t>50-99</t>
  </si>
  <si>
    <t>100-149</t>
  </si>
  <si>
    <t>Hvilken forsikringssum ønskes?</t>
  </si>
  <si>
    <t>Årlig præmie:</t>
  </si>
  <si>
    <t>Virksomhedsoplysninger</t>
  </si>
  <si>
    <t>Dato</t>
  </si>
  <si>
    <t>Mail</t>
  </si>
  <si>
    <t>CVR. nr.</t>
  </si>
  <si>
    <t>Antal ansatte</t>
  </si>
  <si>
    <t>Betingelser</t>
  </si>
  <si>
    <t>Produktinfo</t>
  </si>
  <si>
    <t>Tilbud - Netbanksforsikring</t>
  </si>
  <si>
    <t xml:space="preserve">Antal ansatte					</t>
  </si>
  <si>
    <t>Det er en forudsætning for tegning af forsikringen at der kan svares "Ja" til nedenstående.</t>
  </si>
  <si>
    <t>Virksomheden anvender bruger-ID samt personligt kodeord i sit netværk?</t>
  </si>
  <si>
    <t>Koncernens omsætning op til:</t>
  </si>
  <si>
    <t>Accept af tilbud:</t>
  </si>
  <si>
    <t>Opsigelse af nuværende forsikring</t>
  </si>
  <si>
    <t>Skal Din Forsikringsagent opsige nuværende forsikringer?</t>
  </si>
  <si>
    <t>Nuværende selskab</t>
  </si>
  <si>
    <t>Hovedforfald</t>
  </si>
  <si>
    <t>Bemærkninger på tilbuddet</t>
  </si>
  <si>
    <t>Bemærkninger der ikke skal på tilbuddet</t>
  </si>
  <si>
    <t>Evt. bemærkninger</t>
  </si>
  <si>
    <t>Sum</t>
  </si>
  <si>
    <t>Ansatte</t>
  </si>
  <si>
    <t>Omsætning</t>
  </si>
  <si>
    <t>Præmie</t>
  </si>
  <si>
    <t>Sum 1 mio</t>
  </si>
  <si>
    <t>Sum 3 mio</t>
  </si>
  <si>
    <t>Sum 5 mio</t>
  </si>
  <si>
    <t>Sum 10 mio</t>
  </si>
  <si>
    <t>Sum 25 mio.</t>
  </si>
  <si>
    <t>Medforsik. Virksomhed, navn, cvr.nr.</t>
  </si>
  <si>
    <t>Virksomheden tjekker for sikkerhedsopdateringer regelmæssigt, samt benytter sig af firewalls?</t>
  </si>
  <si>
    <t>Ikraft dato:</t>
  </si>
  <si>
    <t>Dato og underskrift</t>
  </si>
  <si>
    <t>Police nr</t>
  </si>
  <si>
    <t>Koncernes omsætning op til:</t>
  </si>
  <si>
    <t xml:space="preserve"> </t>
  </si>
  <si>
    <t>Selvrisiko:</t>
  </si>
  <si>
    <t>Medforsik. Virksomhed. Navn, cvr.nr.</t>
  </si>
  <si>
    <t>Forsikringssum:</t>
  </si>
  <si>
    <t>Risikooplysninger.</t>
  </si>
  <si>
    <t>Medforsikret virksomhed</t>
  </si>
  <si>
    <t>Navn, Cvr. nr.</t>
  </si>
  <si>
    <t xml:space="preserve">Forsikringen er uden merpræmie, udvidet til at dække netbankhacking via tredjemands it-systemer, som har lovlig adgang til sikredes it systemer. 
</t>
  </si>
  <si>
    <t xml:space="preserve">Forsikringen er uden merpræmie, udvidet til at dække netbankhacking via tredjemands it-systemer, som har lovlig adgang til sikredes it systemer. </t>
  </si>
  <si>
    <t>Udvidelse/Dækningsområde</t>
  </si>
  <si>
    <t>Forsikring dækker netbankkonti i danske pengeinstitutter i Europa og i danske filialer af udenlandske pengeinstitutter.</t>
  </si>
  <si>
    <t>Hovedforfald 1. Januar</t>
  </si>
  <si>
    <t>Cvr.nr.</t>
  </si>
  <si>
    <t>Tlf(firma)</t>
  </si>
  <si>
    <t>VIGTIGT!
Ved sum på 10.000.000 eller derover skal accept altid underskrives af kunden, pga risikooplysninger!</t>
  </si>
  <si>
    <t>Kan virksomheden bekræfte, at der ikke er internetsalg med betaling?</t>
  </si>
  <si>
    <t xml:space="preserve">Undertegnede bekræfter hermed at overstående informationer er korrekte, og der de seneste 3 år ikke har været udbetalinger fra en netbankforsikring. Forsikringstager forpligter sig til at informere om væsentlige ændringer. Forsikringen er en del af en rammeordning og træder i kraft når forsikringsselskabet på baggrund af overstående risikooplysninger har foretaget den endelige risikovurdering og antaget denne. </t>
  </si>
  <si>
    <t>Årlig præmie indeks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</si>
</sst>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kr.&quot;\ #,##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8"/>
      <color rgb="FF55535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4B7B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C9E5A"/>
        <bgColor indexed="64"/>
      </patternFill>
    </fill>
    <fill>
      <patternFill patternType="solid">
        <fgColor rgb="FF5B9E5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84B7B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84B7B9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84B7B9"/>
      </bottom>
      <diagonal/>
    </border>
    <border>
      <left style="thin">
        <color rgb="FF84B7B9"/>
      </left>
      <right style="thin">
        <color rgb="FF84B7B9"/>
      </right>
      <top style="thin">
        <color rgb="FF84B7B9"/>
      </top>
      <bottom style="thin">
        <color rgb="FF84B7B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84B7B9"/>
      </top>
      <bottom style="thin">
        <color rgb="FF84B7B9"/>
      </bottom>
      <diagonal/>
    </border>
    <border>
      <left style="thin">
        <color rgb="FF84B7B9"/>
      </left>
      <right/>
      <top style="thin">
        <color rgb="FF84B7B9"/>
      </top>
      <bottom style="thin">
        <color rgb="FF84B7B9"/>
      </bottom>
      <diagonal/>
    </border>
    <border>
      <left/>
      <right style="thin">
        <color rgb="FF84B7B9"/>
      </right>
      <top style="thin">
        <color rgb="FF84B7B9"/>
      </top>
      <bottom style="thin">
        <color rgb="FF84B7B9"/>
      </bottom>
      <diagonal/>
    </border>
    <border>
      <left/>
      <right/>
      <top style="thin">
        <color rgb="FF84B7B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rgb="FF84B7B9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84B7B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Border="1"/>
    <xf numFmtId="0" fontId="0" fillId="0" borderId="0" xfId="0" applyFont="1" applyBorder="1" applyAlignment="1">
      <alignment horizontal="left" indent="1"/>
    </xf>
    <xf numFmtId="0" fontId="0" fillId="0" borderId="1" xfId="0" applyBorder="1"/>
    <xf numFmtId="0" fontId="0" fillId="0" borderId="0" xfId="0" applyBorder="1"/>
    <xf numFmtId="165" fontId="0" fillId="0" borderId="0" xfId="0" applyNumberFormat="1"/>
    <xf numFmtId="0" fontId="0" fillId="0" borderId="9" xfId="0" applyBorder="1"/>
    <xf numFmtId="0" fontId="0" fillId="0" borderId="9" xfId="0" applyFont="1" applyBorder="1" applyAlignment="1">
      <alignment horizontal="left"/>
    </xf>
    <xf numFmtId="0" fontId="0" fillId="0" borderId="10" xfId="0" applyBorder="1"/>
    <xf numFmtId="164" fontId="0" fillId="3" borderId="0" xfId="0" applyNumberFormat="1" applyFont="1" applyFill="1" applyBorder="1" applyAlignment="1" applyProtection="1">
      <alignment horizontal="left" indent="1"/>
    </xf>
    <xf numFmtId="0" fontId="0" fillId="0" borderId="12" xfId="0" applyBorder="1"/>
    <xf numFmtId="0" fontId="0" fillId="0" borderId="11" xfId="0" applyBorder="1"/>
    <xf numFmtId="0" fontId="3" fillId="0" borderId="0" xfId="0" applyFont="1" applyFill="1" applyBorder="1"/>
    <xf numFmtId="0" fontId="0" fillId="0" borderId="13" xfId="0" applyBorder="1"/>
    <xf numFmtId="0" fontId="0" fillId="3" borderId="16" xfId="0" applyFont="1" applyFill="1" applyBorder="1" applyAlignment="1" applyProtection="1">
      <alignment horizontal="left" indent="1"/>
      <protection locked="0"/>
    </xf>
    <xf numFmtId="0" fontId="0" fillId="0" borderId="17" xfId="0" applyBorder="1"/>
    <xf numFmtId="0" fontId="0" fillId="0" borderId="19" xfId="0" applyBorder="1"/>
    <xf numFmtId="1" fontId="0" fillId="3" borderId="16" xfId="0" applyNumberFormat="1" applyFont="1" applyFill="1" applyBorder="1" applyAlignment="1" applyProtection="1">
      <alignment horizontal="left" indent="1"/>
      <protection locked="0"/>
    </xf>
    <xf numFmtId="0" fontId="0" fillId="0" borderId="15" xfId="0" applyBorder="1"/>
    <xf numFmtId="0" fontId="0" fillId="0" borderId="15" xfId="0" applyFill="1" applyBorder="1"/>
    <xf numFmtId="0" fontId="0" fillId="0" borderId="0" xfId="0" applyFill="1"/>
    <xf numFmtId="0" fontId="0" fillId="0" borderId="20" xfId="0" applyFill="1" applyBorder="1"/>
    <xf numFmtId="0" fontId="0" fillId="0" borderId="18" xfId="0" applyFont="1" applyBorder="1" applyAlignment="1">
      <alignment horizontal="left" indent="1"/>
    </xf>
    <xf numFmtId="0" fontId="0" fillId="0" borderId="20" xfId="0" applyBorder="1"/>
    <xf numFmtId="0" fontId="3" fillId="4" borderId="0" xfId="0" applyFont="1" applyFill="1" applyBorder="1"/>
    <xf numFmtId="0" fontId="0" fillId="0" borderId="14" xfId="0" applyFill="1" applyBorder="1"/>
    <xf numFmtId="0" fontId="2" fillId="4" borderId="0" xfId="0" applyFont="1" applyFill="1" applyBorder="1"/>
    <xf numFmtId="0" fontId="0" fillId="4" borderId="19" xfId="0" applyFont="1" applyFill="1" applyBorder="1" applyAlignment="1">
      <alignment horizontal="left" indent="1"/>
    </xf>
    <xf numFmtId="0" fontId="0" fillId="0" borderId="11" xfId="0" applyFill="1" applyBorder="1"/>
    <xf numFmtId="0" fontId="0" fillId="0" borderId="13" xfId="0" applyFill="1" applyBorder="1"/>
    <xf numFmtId="0" fontId="0" fillId="0" borderId="19" xfId="0" applyFill="1" applyBorder="1"/>
    <xf numFmtId="0" fontId="0" fillId="0" borderId="0" xfId="0" applyFont="1" applyAlignment="1">
      <alignment vertical="top" wrapText="1"/>
    </xf>
    <xf numFmtId="0" fontId="0" fillId="0" borderId="16" xfId="0" applyFill="1" applyBorder="1"/>
    <xf numFmtId="0" fontId="0" fillId="0" borderId="17" xfId="0" applyFont="1" applyBorder="1" applyAlignment="1">
      <alignment vertical="top" wrapText="1"/>
    </xf>
    <xf numFmtId="0" fontId="0" fillId="0" borderId="12" xfId="0" applyFill="1" applyBorder="1"/>
    <xf numFmtId="0" fontId="0" fillId="0" borderId="17" xfId="0" applyFill="1" applyBorder="1"/>
    <xf numFmtId="0" fontId="0" fillId="0" borderId="2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4" borderId="1" xfId="0" applyFill="1" applyBorder="1" applyAlignment="1">
      <alignment horizontal="left"/>
    </xf>
    <xf numFmtId="165" fontId="0" fillId="0" borderId="1" xfId="0" applyNumberFormat="1" applyBorder="1"/>
    <xf numFmtId="0" fontId="0" fillId="0" borderId="21" xfId="0" applyBorder="1"/>
    <xf numFmtId="165" fontId="0" fillId="0" borderId="21" xfId="0" applyNumberFormat="1" applyBorder="1"/>
    <xf numFmtId="0" fontId="0" fillId="0" borderId="1" xfId="0" applyBorder="1"/>
    <xf numFmtId="0" fontId="7" fillId="0" borderId="1" xfId="0" applyFont="1" applyBorder="1"/>
    <xf numFmtId="0" fontId="0" fillId="0" borderId="1" xfId="0" applyFont="1" applyBorder="1"/>
    <xf numFmtId="0" fontId="0" fillId="0" borderId="1" xfId="0" applyBorder="1" applyAlignment="1">
      <alignment horizontal="right"/>
    </xf>
    <xf numFmtId="0" fontId="0" fillId="4" borderId="0" xfId="0" applyFill="1" applyBorder="1" applyAlignment="1">
      <alignment horizontal="left"/>
    </xf>
    <xf numFmtId="0" fontId="8" fillId="4" borderId="0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4" xfId="0" applyBorder="1"/>
    <xf numFmtId="0" fontId="0" fillId="0" borderId="1" xfId="0" applyBorder="1"/>
    <xf numFmtId="0" fontId="0" fillId="0" borderId="0" xfId="0" applyFont="1" applyBorder="1"/>
    <xf numFmtId="0" fontId="0" fillId="0" borderId="0" xfId="0" applyFont="1"/>
    <xf numFmtId="165" fontId="0" fillId="4" borderId="0" xfId="0" applyNumberFormat="1" applyFont="1" applyFill="1" applyBorder="1" applyProtection="1">
      <protection locked="0"/>
    </xf>
    <xf numFmtId="0" fontId="0" fillId="4" borderId="0" xfId="0" applyFont="1" applyFill="1" applyBorder="1" applyProtection="1">
      <protection locked="0"/>
    </xf>
    <xf numFmtId="165" fontId="0" fillId="0" borderId="0" xfId="0" applyNumberFormat="1" applyFont="1"/>
    <xf numFmtId="0" fontId="0" fillId="4" borderId="0" xfId="0" applyFont="1" applyFill="1"/>
    <xf numFmtId="165" fontId="0" fillId="4" borderId="0" xfId="0" applyNumberFormat="1" applyFont="1" applyFill="1"/>
    <xf numFmtId="0" fontId="0" fillId="0" borderId="0" xfId="0" applyFont="1" applyFill="1" applyBorder="1"/>
    <xf numFmtId="0" fontId="0" fillId="0" borderId="0" xfId="0" applyFont="1" applyBorder="1" applyAlignment="1">
      <alignment horizontal="center"/>
    </xf>
    <xf numFmtId="0" fontId="10" fillId="0" borderId="0" xfId="0" applyFont="1"/>
    <xf numFmtId="0" fontId="0" fillId="0" borderId="0" xfId="0" applyBorder="1"/>
    <xf numFmtId="0" fontId="0" fillId="0" borderId="0" xfId="0" applyBorder="1"/>
    <xf numFmtId="0" fontId="0" fillId="2" borderId="0" xfId="0" applyFill="1"/>
    <xf numFmtId="0" fontId="2" fillId="4" borderId="14" xfId="0" applyFont="1" applyFill="1" applyBorder="1"/>
    <xf numFmtId="0" fontId="3" fillId="4" borderId="15" xfId="0" applyFont="1" applyFill="1" applyBorder="1"/>
    <xf numFmtId="0" fontId="0" fillId="4" borderId="16" xfId="0" applyFont="1" applyFill="1" applyBorder="1" applyAlignment="1" applyProtection="1">
      <alignment horizontal="left" indent="1"/>
      <protection locked="0"/>
    </xf>
    <xf numFmtId="0" fontId="0" fillId="4" borderId="0" xfId="0" applyFill="1"/>
    <xf numFmtId="0" fontId="0" fillId="0" borderId="0" xfId="0" applyAlignment="1">
      <alignment horizontal="right" wrapText="1"/>
    </xf>
    <xf numFmtId="165" fontId="0" fillId="0" borderId="0" xfId="0" applyNumberFormat="1" applyBorder="1"/>
    <xf numFmtId="0" fontId="0" fillId="3" borderId="0" xfId="0" applyFill="1" applyBorder="1"/>
    <xf numFmtId="0" fontId="0" fillId="0" borderId="30" xfId="0" applyBorder="1"/>
    <xf numFmtId="0" fontId="0" fillId="4" borderId="0" xfId="0" applyFill="1" applyBorder="1" applyAlignment="1">
      <alignment horizontal="left" vertical="top" wrapText="1"/>
    </xf>
    <xf numFmtId="3" fontId="0" fillId="0" borderId="0" xfId="0" applyNumberFormat="1"/>
    <xf numFmtId="0" fontId="0" fillId="0" borderId="0" xfId="0" applyFont="1" applyBorder="1"/>
    <xf numFmtId="0" fontId="0" fillId="4" borderId="0" xfId="0" applyFill="1" applyBorder="1" applyProtection="1">
      <protection locked="0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4" borderId="0" xfId="0" applyFont="1" applyFill="1" applyBorder="1" applyProtection="1">
      <protection locked="0"/>
    </xf>
    <xf numFmtId="165" fontId="0" fillId="0" borderId="0" xfId="0" applyNumberFormat="1" applyFont="1" applyBorder="1"/>
    <xf numFmtId="0" fontId="0" fillId="0" borderId="0" xfId="0" applyFont="1" applyBorder="1"/>
    <xf numFmtId="0" fontId="0" fillId="0" borderId="0" xfId="0" applyProtection="1">
      <protection locked="0"/>
    </xf>
    <xf numFmtId="0" fontId="0" fillId="6" borderId="0" xfId="0" applyFill="1"/>
    <xf numFmtId="0" fontId="0" fillId="0" borderId="0" xfId="0" applyBorder="1"/>
    <xf numFmtId="1" fontId="0" fillId="0" borderId="0" xfId="0" applyNumberFormat="1" applyFont="1" applyBorder="1" applyAlignment="1">
      <alignment horizontal="left" indent="1"/>
    </xf>
    <xf numFmtId="1" fontId="0" fillId="3" borderId="0" xfId="0" applyNumberFormat="1" applyFont="1" applyFill="1" applyBorder="1" applyAlignment="1" applyProtection="1">
      <alignment horizontal="left" indent="1"/>
      <protection locked="0"/>
    </xf>
    <xf numFmtId="0" fontId="0" fillId="3" borderId="17" xfId="0" applyFont="1" applyFill="1" applyBorder="1" applyAlignment="1" applyProtection="1">
      <alignment vertical="top" wrapText="1"/>
      <protection locked="0"/>
    </xf>
    <xf numFmtId="0" fontId="0" fillId="3" borderId="16" xfId="0" applyFont="1" applyFill="1" applyBorder="1" applyAlignment="1" applyProtection="1">
      <alignment vertical="top" wrapText="1"/>
      <protection locked="0"/>
    </xf>
    <xf numFmtId="0" fontId="9" fillId="7" borderId="0" xfId="0" applyFont="1" applyFill="1" applyBorder="1" applyAlignment="1">
      <alignment vertical="center"/>
    </xf>
    <xf numFmtId="0" fontId="0" fillId="7" borderId="0" xfId="0" applyFill="1"/>
    <xf numFmtId="0" fontId="0" fillId="8" borderId="0" xfId="0" applyFill="1"/>
    <xf numFmtId="0" fontId="0" fillId="8" borderId="11" xfId="0" applyFill="1" applyBorder="1"/>
    <xf numFmtId="0" fontId="3" fillId="8" borderId="12" xfId="0" applyFont="1" applyFill="1" applyBorder="1"/>
    <xf numFmtId="0" fontId="0" fillId="8" borderId="0" xfId="0" applyFont="1" applyFill="1" applyBorder="1"/>
    <xf numFmtId="0" fontId="1" fillId="8" borderId="0" xfId="0" applyFont="1" applyFill="1" applyBorder="1"/>
    <xf numFmtId="0" fontId="0" fillId="8" borderId="0" xfId="0" applyFill="1" applyBorder="1" applyAlignment="1"/>
    <xf numFmtId="0" fontId="3" fillId="8" borderId="0" xfId="0" applyFont="1" applyFill="1" applyBorder="1" applyAlignment="1">
      <alignment horizontal="left" indent="1"/>
    </xf>
    <xf numFmtId="0" fontId="0" fillId="8" borderId="0" xfId="0" applyFont="1" applyFill="1" applyBorder="1" applyAlignment="1">
      <alignment horizontal="left"/>
    </xf>
    <xf numFmtId="0" fontId="0" fillId="8" borderId="1" xfId="0" applyFill="1" applyBorder="1"/>
    <xf numFmtId="1" fontId="0" fillId="0" borderId="0" xfId="0" applyNumberFormat="1" applyBorder="1" applyAlignment="1">
      <alignment horizontal="left" vertical="top" wrapText="1"/>
    </xf>
    <xf numFmtId="0" fontId="6" fillId="8" borderId="2" xfId="0" applyFont="1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0" fillId="8" borderId="4" xfId="0" applyFill="1" applyBorder="1" applyAlignment="1">
      <alignment horizontal="left"/>
    </xf>
    <xf numFmtId="0" fontId="3" fillId="8" borderId="4" xfId="0" applyFont="1" applyFill="1" applyBorder="1" applyAlignment="1">
      <alignment horizontal="left" indent="1"/>
    </xf>
    <xf numFmtId="0" fontId="3" fillId="8" borderId="5" xfId="0" applyFont="1" applyFill="1" applyBorder="1" applyAlignment="1">
      <alignment horizontal="left" indent="1"/>
    </xf>
    <xf numFmtId="0" fontId="0" fillId="8" borderId="25" xfId="0" applyFill="1" applyBorder="1" applyAlignment="1">
      <alignment horizontal="left"/>
    </xf>
    <xf numFmtId="0" fontId="0" fillId="8" borderId="4" xfId="0" applyFill="1" applyBorder="1"/>
    <xf numFmtId="0" fontId="0" fillId="8" borderId="5" xfId="0" applyFill="1" applyBorder="1"/>
    <xf numFmtId="0" fontId="0" fillId="8" borderId="1" xfId="0" applyFill="1" applyBorder="1" applyAlignment="1">
      <alignment horizontal="left"/>
    </xf>
    <xf numFmtId="0" fontId="0" fillId="8" borderId="29" xfId="0" applyFill="1" applyBorder="1"/>
    <xf numFmtId="0" fontId="0" fillId="8" borderId="7" xfId="0" applyFill="1" applyBorder="1"/>
    <xf numFmtId="0" fontId="0" fillId="8" borderId="26" xfId="0" applyFont="1" applyFill="1" applyBorder="1" applyAlignment="1">
      <alignment horizontal="left"/>
    </xf>
    <xf numFmtId="0" fontId="0" fillId="8" borderId="26" xfId="0" applyFill="1" applyBorder="1"/>
    <xf numFmtId="0" fontId="0" fillId="8" borderId="28" xfId="0" applyFill="1" applyBorder="1"/>
    <xf numFmtId="0" fontId="0" fillId="8" borderId="27" xfId="0" applyFill="1" applyBorder="1" applyAlignment="1">
      <alignment horizontal="left"/>
    </xf>
    <xf numFmtId="0" fontId="0" fillId="8" borderId="6" xfId="0" applyFill="1" applyBorder="1"/>
    <xf numFmtId="0" fontId="6" fillId="8" borderId="0" xfId="0" applyFont="1" applyFill="1" applyBorder="1"/>
    <xf numFmtId="0" fontId="0" fillId="8" borderId="0" xfId="0" applyFill="1" applyBorder="1"/>
    <xf numFmtId="0" fontId="0" fillId="8" borderId="0" xfId="0" applyFill="1" applyBorder="1" applyAlignment="1">
      <alignment horizontal="left"/>
    </xf>
    <xf numFmtId="0" fontId="4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0" fillId="8" borderId="0" xfId="0" applyFont="1" applyFill="1" applyAlignment="1">
      <alignment horizontal="left"/>
    </xf>
    <xf numFmtId="0" fontId="0" fillId="3" borderId="0" xfId="0" applyFont="1" applyFill="1" applyAlignment="1" applyProtection="1">
      <alignment horizontal="left" vertical="top" wrapText="1"/>
      <protection locked="0"/>
    </xf>
    <xf numFmtId="0" fontId="13" fillId="3" borderId="0" xfId="0" applyFont="1" applyFill="1" applyBorder="1" applyAlignment="1" applyProtection="1">
      <alignment horizontal="left" vertical="top" wrapText="1"/>
      <protection locked="0"/>
    </xf>
    <xf numFmtId="1" fontId="0" fillId="3" borderId="17" xfId="0" applyNumberFormat="1" applyFont="1" applyFill="1" applyBorder="1" applyAlignment="1" applyProtection="1">
      <alignment horizontal="left" vertical="top" wrapText="1" indent="1"/>
      <protection locked="0"/>
    </xf>
    <xf numFmtId="1" fontId="0" fillId="3" borderId="0" xfId="0" applyNumberFormat="1" applyFont="1" applyFill="1" applyBorder="1" applyAlignment="1" applyProtection="1">
      <alignment horizontal="left" vertical="top" wrapText="1" indent="1"/>
      <protection locked="0"/>
    </xf>
    <xf numFmtId="0" fontId="0" fillId="0" borderId="0" xfId="0" applyAlignment="1">
      <alignment wrapText="1"/>
    </xf>
    <xf numFmtId="0" fontId="0" fillId="4" borderId="0" xfId="0" applyFont="1" applyFill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165" fontId="0" fillId="4" borderId="0" xfId="0" applyNumberForma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wrapText="1"/>
    </xf>
    <xf numFmtId="0" fontId="0" fillId="4" borderId="0" xfId="0" applyFont="1" applyFill="1" applyBorder="1" applyProtection="1">
      <protection locked="0"/>
    </xf>
    <xf numFmtId="0" fontId="0" fillId="8" borderId="0" xfId="0" applyFont="1" applyFill="1" applyBorder="1" applyAlignment="1">
      <alignment wrapText="1"/>
    </xf>
    <xf numFmtId="0" fontId="0" fillId="3" borderId="0" xfId="0" applyFill="1" applyBorder="1" applyProtection="1">
      <protection locked="0"/>
    </xf>
    <xf numFmtId="0" fontId="0" fillId="3" borderId="30" xfId="0" applyFill="1" applyBorder="1" applyProtection="1">
      <protection locked="0"/>
    </xf>
    <xf numFmtId="165" fontId="7" fillId="0" borderId="1" xfId="0" applyNumberFormat="1" applyFont="1" applyBorder="1"/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164" fontId="0" fillId="0" borderId="0" xfId="0" applyNumberFormat="1" applyFont="1" applyBorder="1" applyAlignment="1">
      <alignment horizontal="left" indent="1"/>
    </xf>
    <xf numFmtId="165" fontId="0" fillId="5" borderId="22" xfId="0" applyNumberFormat="1" applyFill="1" applyBorder="1" applyProtection="1">
      <protection locked="0"/>
    </xf>
    <xf numFmtId="165" fontId="0" fillId="5" borderId="23" xfId="0" applyNumberFormat="1" applyFill="1" applyBorder="1" applyProtection="1">
      <protection locked="0"/>
    </xf>
    <xf numFmtId="0" fontId="0" fillId="0" borderId="1" xfId="0" applyBorder="1"/>
    <xf numFmtId="0" fontId="0" fillId="5" borderId="8" xfId="0" applyFill="1" applyBorder="1" applyAlignment="1" applyProtection="1">
      <alignment horizontal="right"/>
      <protection locked="0"/>
    </xf>
    <xf numFmtId="165" fontId="0" fillId="5" borderId="8" xfId="0" applyNumberFormat="1" applyFill="1" applyBorder="1" applyProtection="1">
      <protection locked="0"/>
    </xf>
    <xf numFmtId="0" fontId="0" fillId="0" borderId="0" xfId="0" applyFont="1" applyBorder="1" applyAlignment="1">
      <alignment horizontal="left" indent="1"/>
    </xf>
    <xf numFmtId="1" fontId="0" fillId="0" borderId="0" xfId="0" applyNumberFormat="1" applyFont="1" applyBorder="1" applyAlignment="1">
      <alignment horizontal="left" indent="1"/>
    </xf>
    <xf numFmtId="1" fontId="0" fillId="0" borderId="0" xfId="0" applyNumberFormat="1" applyFont="1" applyBorder="1" applyAlignment="1">
      <alignment horizontal="left" vertical="top" wrapText="1" indent="1"/>
    </xf>
    <xf numFmtId="1" fontId="0" fillId="0" borderId="1" xfId="0" applyNumberFormat="1" applyFont="1" applyBorder="1" applyAlignment="1">
      <alignment horizontal="left" vertical="top" wrapText="1" indent="1"/>
    </xf>
    <xf numFmtId="0" fontId="9" fillId="8" borderId="0" xfId="0" applyFont="1" applyFill="1" applyBorder="1" applyAlignment="1">
      <alignment vertical="center"/>
    </xf>
    <xf numFmtId="0" fontId="0" fillId="4" borderId="0" xfId="0" applyFill="1" applyBorder="1" applyAlignment="1">
      <alignment wrapText="1"/>
    </xf>
    <xf numFmtId="0" fontId="0" fillId="7" borderId="0" xfId="0" applyFill="1"/>
    <xf numFmtId="0" fontId="14" fillId="0" borderId="0" xfId="0" applyFont="1" applyAlignment="1">
      <alignment vertical="top" wrapText="1"/>
    </xf>
    <xf numFmtId="1" fontId="0" fillId="3" borderId="0" xfId="0" applyNumberFormat="1" applyFill="1" applyBorder="1"/>
    <xf numFmtId="1" fontId="0" fillId="0" borderId="0" xfId="0" applyNumberForma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0" fillId="3" borderId="0" xfId="0" applyFill="1" applyProtection="1">
      <protection locked="0"/>
    </xf>
    <xf numFmtId="0" fontId="9" fillId="8" borderId="0" xfId="0" applyFont="1" applyFill="1" applyAlignment="1">
      <alignment horizontal="left" vertical="center"/>
    </xf>
    <xf numFmtId="0" fontId="9" fillId="8" borderId="0" xfId="0" applyFont="1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9E5A"/>
      <color rgb="FF5C9E5A"/>
      <color rgb="FF84B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fmlaLink="TIlbud!$J$2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fmlaLink="TIlbud!J22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fmlaLink="TIlbud!J24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TIlbud!$J$27" lockText="1" noThreeD="1"/>
</file>

<file path=xl/ctrlProps/ctrlProp10.xml><?xml version="1.0" encoding="utf-8"?>
<formControlPr xmlns="http://schemas.microsoft.com/office/spreadsheetml/2009/9/main" objectType="CheckBox" fmlaLink="TIlbud!$L$24" lockText="1" noThreeD="1"/>
</file>

<file path=xl/ctrlProps/ctrlProp11.xml><?xml version="1.0" encoding="utf-8"?>
<formControlPr xmlns="http://schemas.microsoft.com/office/spreadsheetml/2009/9/main" objectType="CheckBox" fmlaLink="TIlbud!$J$29" lockText="1" noThreeD="1"/>
</file>

<file path=xl/ctrlProps/ctrlProp12.xml><?xml version="1.0" encoding="utf-8"?>
<formControlPr xmlns="http://schemas.microsoft.com/office/spreadsheetml/2009/9/main" objectType="CheckBox" fmlaLink="TIlbud!$L$26" lockText="1" noThreeD="1"/>
</file>

<file path=xl/ctrlProps/ctrlProp13.xml><?xml version="1.0" encoding="utf-8"?>
<formControlPr xmlns="http://schemas.microsoft.com/office/spreadsheetml/2009/9/main" objectType="CheckBox" fmlaLink="TIlbud!$J$31" lockText="1" noThreeD="1"/>
</file>

<file path=xl/ctrlProps/ctrlProp14.xml><?xml version="1.0" encoding="utf-8"?>
<formControlPr xmlns="http://schemas.microsoft.com/office/spreadsheetml/2009/9/main" objectType="CheckBox" fmlaLink="TIlbud!$L$28" lockText="1" noThreeD="1"/>
</file>

<file path=xl/ctrlProps/ctrlProp15.xml><?xml version="1.0" encoding="utf-8"?>
<formControlPr xmlns="http://schemas.microsoft.com/office/spreadsheetml/2009/9/main" objectType="CheckBox" fmlaLink="TIlbud!$J$33" lockText="1" noThreeD="1"/>
</file>

<file path=xl/ctrlProps/ctrlProp16.xml><?xml version="1.0" encoding="utf-8"?>
<formControlPr xmlns="http://schemas.microsoft.com/office/spreadsheetml/2009/9/main" objectType="CheckBox" fmlaLink="TIlbud!L30" lockText="1" noThreeD="1"/>
</file>

<file path=xl/ctrlProps/ctrlProp17.xml><?xml version="1.0" encoding="utf-8"?>
<formControlPr xmlns="http://schemas.microsoft.com/office/spreadsheetml/2009/9/main" objectType="CheckBox" fmlaLink="TIlbud!$J$34" lockText="1" noThreeD="1"/>
</file>

<file path=xl/ctrlProps/ctrlProp18.xml><?xml version="1.0" encoding="utf-8"?>
<formControlPr xmlns="http://schemas.microsoft.com/office/spreadsheetml/2009/9/main" objectType="CheckBox" fmlaLink="TIlbud!L31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https://theisbf.wixsite.com/dfagentur/betingels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155864</xdr:colOff>
      <xdr:row>0</xdr:row>
      <xdr:rowOff>1</xdr:rowOff>
    </xdr:from>
    <xdr:to>
      <xdr:col>6</xdr:col>
      <xdr:colOff>0</xdr:colOff>
      <xdr:row>0</xdr:row>
      <xdr:rowOff>510887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432" y="1"/>
          <a:ext cx="1021773" cy="510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20</xdr:row>
          <xdr:rowOff>0</xdr:rowOff>
        </xdr:from>
        <xdr:to>
          <xdr:col>8</xdr:col>
          <xdr:colOff>381000</xdr:colOff>
          <xdr:row>21</xdr:row>
          <xdr:rowOff>9525</xdr:rowOff>
        </xdr:to>
        <xdr:sp macro="" textlink="">
          <xdr:nvSpPr>
            <xdr:cNvPr id="2050" name="Afkrydsningsfel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21</xdr:row>
          <xdr:rowOff>0</xdr:rowOff>
        </xdr:from>
        <xdr:to>
          <xdr:col>8</xdr:col>
          <xdr:colOff>381000</xdr:colOff>
          <xdr:row>22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23</xdr:row>
          <xdr:rowOff>0</xdr:rowOff>
        </xdr:from>
        <xdr:to>
          <xdr:col>8</xdr:col>
          <xdr:colOff>381000</xdr:colOff>
          <xdr:row>24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19</xdr:row>
          <xdr:rowOff>228600</xdr:rowOff>
        </xdr:from>
        <xdr:to>
          <xdr:col>8</xdr:col>
          <xdr:colOff>914400</xdr:colOff>
          <xdr:row>21</xdr:row>
          <xdr:rowOff>19050</xdr:rowOff>
        </xdr:to>
        <xdr:sp macro="" textlink="">
          <xdr:nvSpPr>
            <xdr:cNvPr id="2054" name="Afkrydsningsfel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21</xdr:row>
          <xdr:rowOff>0</xdr:rowOff>
        </xdr:from>
        <xdr:to>
          <xdr:col>8</xdr:col>
          <xdr:colOff>381000</xdr:colOff>
          <xdr:row>22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20</xdr:row>
          <xdr:rowOff>228600</xdr:rowOff>
        </xdr:from>
        <xdr:to>
          <xdr:col>8</xdr:col>
          <xdr:colOff>914400</xdr:colOff>
          <xdr:row>22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23</xdr:row>
          <xdr:rowOff>0</xdr:rowOff>
        </xdr:from>
        <xdr:to>
          <xdr:col>8</xdr:col>
          <xdr:colOff>381000</xdr:colOff>
          <xdr:row>24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22</xdr:row>
          <xdr:rowOff>228600</xdr:rowOff>
        </xdr:from>
        <xdr:to>
          <xdr:col>8</xdr:col>
          <xdr:colOff>914400</xdr:colOff>
          <xdr:row>24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26</xdr:row>
          <xdr:rowOff>0</xdr:rowOff>
        </xdr:from>
        <xdr:to>
          <xdr:col>8</xdr:col>
          <xdr:colOff>381000</xdr:colOff>
          <xdr:row>27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25</xdr:row>
          <xdr:rowOff>228600</xdr:rowOff>
        </xdr:from>
        <xdr:to>
          <xdr:col>8</xdr:col>
          <xdr:colOff>914400</xdr:colOff>
          <xdr:row>27</xdr:row>
          <xdr:rowOff>28575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28</xdr:row>
          <xdr:rowOff>0</xdr:rowOff>
        </xdr:from>
        <xdr:to>
          <xdr:col>8</xdr:col>
          <xdr:colOff>381000</xdr:colOff>
          <xdr:row>29</xdr:row>
          <xdr:rowOff>9525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27</xdr:row>
          <xdr:rowOff>228600</xdr:rowOff>
        </xdr:from>
        <xdr:to>
          <xdr:col>8</xdr:col>
          <xdr:colOff>914400</xdr:colOff>
          <xdr:row>29</xdr:row>
          <xdr:rowOff>28575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30</xdr:row>
          <xdr:rowOff>0</xdr:rowOff>
        </xdr:from>
        <xdr:to>
          <xdr:col>8</xdr:col>
          <xdr:colOff>381000</xdr:colOff>
          <xdr:row>31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29</xdr:row>
          <xdr:rowOff>228600</xdr:rowOff>
        </xdr:from>
        <xdr:to>
          <xdr:col>8</xdr:col>
          <xdr:colOff>914400</xdr:colOff>
          <xdr:row>31</xdr:row>
          <xdr:rowOff>28575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32</xdr:row>
          <xdr:rowOff>0</xdr:rowOff>
        </xdr:from>
        <xdr:to>
          <xdr:col>8</xdr:col>
          <xdr:colOff>381000</xdr:colOff>
          <xdr:row>33</xdr:row>
          <xdr:rowOff>9525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31</xdr:row>
          <xdr:rowOff>228600</xdr:rowOff>
        </xdr:from>
        <xdr:to>
          <xdr:col>8</xdr:col>
          <xdr:colOff>914400</xdr:colOff>
          <xdr:row>33</xdr:row>
          <xdr:rowOff>28575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33</xdr:row>
          <xdr:rowOff>0</xdr:rowOff>
        </xdr:from>
        <xdr:to>
          <xdr:col>8</xdr:col>
          <xdr:colOff>381000</xdr:colOff>
          <xdr:row>34</xdr:row>
          <xdr:rowOff>9525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32</xdr:row>
          <xdr:rowOff>228600</xdr:rowOff>
        </xdr:from>
        <xdr:to>
          <xdr:col>8</xdr:col>
          <xdr:colOff>914400</xdr:colOff>
          <xdr:row>34</xdr:row>
          <xdr:rowOff>28575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xdr:twoCellAnchor editAs="oneCell">
    <xdr:from>
      <xdr:col>8</xdr:col>
      <xdr:colOff>485775</xdr:colOff>
      <xdr:row>0</xdr:row>
      <xdr:rowOff>0</xdr:rowOff>
    </xdr:from>
    <xdr:to>
      <xdr:col>21</xdr:col>
      <xdr:colOff>19050</xdr:colOff>
      <xdr:row>1</xdr:row>
      <xdr:rowOff>19050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0" y="0"/>
          <a:ext cx="685800" cy="352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476250</xdr:colOff>
      <xdr:row>36</xdr:row>
      <xdr:rowOff>161926</xdr:rowOff>
    </xdr:from>
    <xdr:to>
      <xdr:col>9</xdr:col>
      <xdr:colOff>0</xdr:colOff>
      <xdr:row>37</xdr:row>
      <xdr:rowOff>180976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286375" y="6829426"/>
          <a:ext cx="800100" cy="2095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a-DK" sz="1100"/>
        </a:p>
      </xdr:txBody>
    </xdr:sp>
    <xdr:clientData/>
  </xdr:twoCellAnchor>
  <xdr:twoCellAnchor>
    <xdr:from>
      <xdr:col>20</xdr:col>
      <xdr:colOff>152400</xdr:colOff>
      <xdr:row>1</xdr:row>
      <xdr:rowOff>47625</xdr:rowOff>
    </xdr:from>
    <xdr:to>
      <xdr:col>27</xdr:col>
      <xdr:colOff>133350</xdr:colOff>
      <xdr:row>8</xdr:row>
      <xdr:rowOff>9525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6096000" y="695325"/>
          <a:ext cx="1552575" cy="1247775"/>
          <a:chOff x="7315200" y="952500"/>
          <a:chExt cx="1552575" cy="1219200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GrpSpPr/>
        </xdr:nvGrpSpPr>
        <xdr:grpSpPr>
          <a:xfrm>
            <a:off x="7315200" y="1771650"/>
            <a:ext cx="1552575" cy="400050"/>
            <a:chOff x="6048375" y="1819275"/>
            <a:chExt cx="1552575" cy="400050"/>
          </a:xfrm>
        </xdr:grpSpPr>
        <xdr:sp macro="[0]!Ark3.SEND_MAIL" textlink="">
          <xdr:nvSpPr>
            <xdr:cNvPr id="10" name="Tekstfelt 9">
              <a:extLst>
                <a:ext uri="{FF2B5EF4-FFF2-40B4-BE49-F238E27FC236}">
                  <a16:creationId xmlns:a16="http://schemas.microsoft.com/office/drawing/2014/main" id="{00000000-0008-0000-0300-00000A000000}"/>
                </a:ext>
              </a:extLst>
            </xdr:cNvPr>
            <xdr:cNvSpPr txBox="1"/>
          </xdr:nvSpPr>
          <xdr:spPr>
            <a:xfrm>
              <a:off x="6048375" y="1819275"/>
              <a:ext cx="1552575" cy="400050"/>
            </a:xfrm>
            <a:prstGeom prst="rect">
              <a:avLst/>
            </a:prstGeom>
            <a:solidFill>
              <a:srgbClr val="A6CECD"/>
            </a:solidFill>
            <a:ln w="9525" cmpd="sng">
              <a:solidFill>
                <a:sysClr val="window" lastClr="FFFFFF"/>
              </a:solidFill>
            </a:ln>
            <a:effectLst/>
          </xdr:spPr>
          <xdr:txBody>
            <a:bodyPr wrap="square" rtlCol="0" anchor="ctr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a-DK" sz="11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libri" panose="020F0502020204030204"/>
                  <a:ea typeface="Times New Roman" panose="02020603050405020304" pitchFamily="18" charset="0"/>
                  <a:cs typeface="Times New Roman" panose="02020603050405020304" pitchFamily="18" charset="0"/>
                </a:rPr>
                <a:t>                Send i mail</a:t>
              </a:r>
              <a:endParaRPr kumimoji="0" lang="da-DK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anose="02020603050405020304" pitchFamily="18" charset="0"/>
                <a:ea typeface="Times New Roman" panose="02020603050405020304" pitchFamily="18" charset="0"/>
                <a:cs typeface="+mn-cs"/>
              </a:endParaRPr>
            </a:p>
          </xdr:txBody>
        </xdr:sp>
        <xdr:pic macro="[1]!Ark2.SEND_MAIL">
          <xdr:nvPicPr>
            <xdr:cNvPr id="11" name="Billede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4027" t="20134" r="-2687" b="19461"/>
            <a:stretch/>
          </xdr:blipFill>
          <xdr:spPr>
            <a:xfrm>
              <a:off x="6086475" y="1876424"/>
              <a:ext cx="504825" cy="285751"/>
            </a:xfrm>
            <a:prstGeom prst="rect">
              <a:avLst/>
            </a:prstGeom>
          </xdr:spPr>
        </xdr:pic>
      </xdr:grpSp>
      <xdr:sp macro="[0]!Ark3.PDFActiveSheet" textlink="">
        <xdr:nvSpPr>
          <xdr:cNvPr id="6" name="Tekstfelt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7315200" y="1362075"/>
            <a:ext cx="1552575" cy="400050"/>
          </a:xfrm>
          <a:prstGeom prst="rect">
            <a:avLst/>
          </a:prstGeom>
          <a:solidFill>
            <a:srgbClr val="A6CECD"/>
          </a:solidFill>
          <a:ln w="9525" cmpd="sng">
            <a:solidFill>
              <a:sysClr val="window" lastClr="FFFFFF"/>
            </a:solidFill>
          </a:ln>
          <a:effectLst/>
        </xdr:spPr>
        <xdr:txBody>
          <a:bodyPr wrap="square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a-DK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            Gem som PDF</a:t>
            </a:r>
            <a:endParaRPr kumimoji="0" lang="da-DK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endParaRPr>
          </a:p>
        </xdr:txBody>
      </xdr:sp>
      <xdr:pic macro="[1]!Ark2.GEM_SOMPDF">
        <xdr:nvPicPr>
          <xdr:cNvPr id="7" name="Billede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0924" y="1400174"/>
            <a:ext cx="323851" cy="323851"/>
          </a:xfrm>
          <a:prstGeom prst="rect">
            <a:avLst/>
          </a:prstGeom>
        </xdr:spPr>
      </xdr:pic>
      <xdr:sp macro="[0]!Ark3.AABEN_UDSKRIFT" textlink="">
        <xdr:nvSpPr>
          <xdr:cNvPr id="8" name="Tekstfelt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 txBox="1"/>
        </xdr:nvSpPr>
        <xdr:spPr>
          <a:xfrm>
            <a:off x="7315200" y="952500"/>
            <a:ext cx="1552575" cy="400050"/>
          </a:xfrm>
          <a:prstGeom prst="rect">
            <a:avLst/>
          </a:prstGeom>
          <a:solidFill>
            <a:srgbClr val="A6CECD"/>
          </a:solidFill>
          <a:ln w="9525" cmpd="sng">
            <a:solidFill>
              <a:sysClr val="window" lastClr="FFFFFF"/>
            </a:solidFill>
          </a:ln>
          <a:effectLst/>
        </xdr:spPr>
        <xdr:txBody>
          <a:bodyPr wrap="square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a-DK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           Udskriv tilbuddet</a:t>
            </a:r>
            <a:endParaRPr kumimoji="0" lang="da-DK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endParaRPr>
          </a:p>
        </xdr:txBody>
      </xdr:sp>
      <xdr:pic macro="[1]!Ark2.udskriv">
        <xdr:nvPicPr>
          <xdr:cNvPr id="9" name="Billede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0926" y="1009651"/>
            <a:ext cx="304800" cy="304800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114301</xdr:colOff>
      <xdr:row>0</xdr:row>
      <xdr:rowOff>0</xdr:rowOff>
    </xdr:from>
    <xdr:to>
      <xdr:col>8</xdr:col>
      <xdr:colOff>1104900</xdr:colOff>
      <xdr:row>1</xdr:row>
      <xdr:rowOff>5321</xdr:rowOff>
    </xdr:to>
    <xdr:pic>
      <xdr:nvPicPr>
        <xdr:cNvPr id="13" name="Billed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1" y="0"/>
          <a:ext cx="990599" cy="6530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180975</xdr:rowOff>
    </xdr:from>
    <xdr:to>
      <xdr:col>8</xdr:col>
      <xdr:colOff>542925</xdr:colOff>
      <xdr:row>29</xdr:row>
      <xdr:rowOff>38100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525" y="561975"/>
          <a:ext cx="5638800" cy="500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base"/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Produktark</a:t>
          </a: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Netbank</a:t>
          </a: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Netbankindbrud er et stigende problem i Danmark. Har du indbrud i din virksomheds netbank, dækker banken ikke. Som erhvervsdrivende bærer du selv tabet, medmindre virksomheden har tegnet en netbankforsikring. 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Forsikringen dækker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Dækker direkte tab både indestående og trækningsret på netbankkonti samt sikredes værdipapirer, ved hacking af virksomhedens netbank i danske pengeinstitutter i Europa samt danske filialer af udenlandske pengeinstitutter. 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Udgifter til at fastslå størrelsen af tabet. </a:t>
          </a:r>
        </a:p>
        <a:p>
          <a:pPr rtl="0" fontAlgn="base"/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Rimelige omkostninger til eksterne rådgivere </a:t>
          </a:r>
        </a:p>
        <a:p>
          <a:endParaRPr lang="da-DK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142876</xdr:colOff>
      <xdr:row>2</xdr:row>
      <xdr:rowOff>114300</xdr:rowOff>
    </xdr:from>
    <xdr:ext cx="5486400" cy="51588097"/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2876" y="495300"/>
          <a:ext cx="5486400" cy="51588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Forsikringsbetingelser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Netbankforsikring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 Sikrede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1.1 Sikrede under denne forsikring er koncernen.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1.2 Som koncern anses forsikringstageren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dennes datterselskaber. Ved datterselskaber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forstås selskaber og virksomheder, hvori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 direkte eller indirekte: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i. besidder mere end halvdelen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aktiekapitalen,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ii. kontrollerer flertallet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stemmerettighederne,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iii. har ret til at udpege flertallet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bestyrelsesmedlemmerne,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iv. ved vedtægt eller aftale i øvrigt har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kontrol over selskabet og som er 100 %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konsolideret ind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forsikringstagerens koncernregnskab,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v. på grundlag af aftale med andre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aktionærer råder over flertallet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stemmerettighederne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som er 100 % konsolideret ind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forsikringstagerens koncernregnskab,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vi. øvrige selskaber eller virksomheder listet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 bilag under Særlige betingelser jf.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Policens pkt. 6.c.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1.3 Forsikringen er udvidet til automatisk at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omfatte datterselskaber, som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 stifter eller opkøber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ikrafttrædelsen af forsikringen, betinget af,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at: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i. Tilføjelsen af det stiftede eller opkøbte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datterselskabs nettoomsætning ikke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medfører, at koncernens konsoliderede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nettoomsætning, som angivet under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Policens pkt. 6.c, øges med mere end 10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%,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ii. Tilføjelsen af det stiftede eller opkøbte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datterselskabs antal ansatte ikke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medfører, at koncernens samlede antal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ansatte, som angivet under Policens pkt.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6.c, øges med mere end 10 %.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1.4 Forsikringen er udvidet til i 90 dage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stiftelsen eller opkøbet af et datterselskab, at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omfatte sådanne selskaber som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 stifter eller opkøber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ikrafttrædelsen af forsikringen og som ikke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imødekommer ovenstående kriterier på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betingelse af, at forsikringstageren: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i. senest 60 dage efter stiftelsen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opkøbet af datterselskabet giver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skriftlig besked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herom,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ii. giver forsikringsselskabet enhver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yderligere information dette måtte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udbede sig,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iii. betaler en rimelig tillægspræmie som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måtte udbede sig,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samt accepterer de ændringer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forsikringens vilkår vedrørende dette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datterselskab, som forsikringsselskabet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måtte kræve.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1.5 Forsikringen dækker kun datterselskabers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direkte tab ved netbankindbrud, såfremt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tabet er påført på et tidspunkt, hvor selskabet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 virksomheden var et datterselskab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 efter ovenstående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definition.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1.6 Såfremt et datterselskab ophører med at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være et sådant, dækkes direkte tab ved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netbankindbrud, der konstateres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forsikringsperioden, jf. Policens pkt. 2.a.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 Forsikringens omfang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2.1 Forsikringen dækker sikredes direkte tab ved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netbankindbrud.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2.2 Endvidere dækkes sikredes udgifter til at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fastslå størrelsen af tab ved netbankindbrud,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forudsat at forsikringsselskabet skriftligt har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godkendt udgifterne forud for afholdelse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disse. Dækningen omfatter rimelige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omkostninger til eksterne rådgivere samt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dokumenteret rimelig overarbejdsbetaling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ansatte i forbindelse med 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dækningsberettiget tab, men ikke almindelig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løn og dertil knyttede udgifter.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2.3 Ved direkte tab ved netbankindbrud forstås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denne forsikring et direkte tab i form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elektronisk tyveri af sikredes penge, både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indestående og trækningsret på netbankkonti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samt sikredes værdipapirer på netbankkonti,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som følge af uautoriseret overførsel foretaget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af tredjemand via sikredes netværk. Mistede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renter af stjålne penge i forbindelse med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netbankindbrud dækkes, for den periode hvor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netbankindbrud foretage, til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netbankindbruddet konstateres, jf. 3.2.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2.4 Ved sikredes netværk forstås i denne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 ethvert elektronisk netværk, som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ejes og driftes af sikrede eller af professionel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IT leverandør, som sikrede har outsourcet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driften af netværket til.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Hjemmearbejdspladser og mobile enheder 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omfattede af sikredes netværk, hvis disse 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underlagt samme sikkerhed som sikredes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øvrige arbejdspladser.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2.5 Ved netbankkonti forstås sikredes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netbankkonti i danske pengeinstitutter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Europa og i danske filialer af udenlandske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pengeinstitutter.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30.305 Netbankforsikring DK 02.2016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3 Forsikringsperioden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3.1 Forsikringen dækker tab ved netbankindbrud,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der konstateres i forsikringsperioden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anmeldes til forsikringsselskabet inden 120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dage efter forsikringsperiodens ophør.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3.2 Et tab anses for konstateret på det tidspunkt,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hvor en person i bestyrelsen eller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direktionen, en partner, en afdelingschef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lignende person i en ledende stilling hos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sikrede for første gang får kendskab til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omstændigheder, som rimeligvis må antages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at have medført, eller vil medføre, et tab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under denne forsikring. Dette gælder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uafhængigt af, hvorvidt tabets størrelse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nærmere detaljer endnu ikke er kendte.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4 Geografisk område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4.1 Med mindre andet er anført i Policens pkt.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6.b, dækker forsikringen tab indtruffet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Europa.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5 Undtagelser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Denne forsikring dækker ikke: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5.1 indirekte tab af nogen art eller følgetab,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herunder tab af indtægt.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5.2 tyveri af sikredes penge og/eller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værdipapirer, som skyldes fejl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pengeinstituttet, og/eller handlinger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undladelser hos pengeinstituttets ansatte,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og/eller sikredes ansatte eller personer med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autoriseret adgang til sikredes netværk.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6 Forsikringssum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6.1 Forsikringssummen, jf. Policens pkt. 5.a, 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den højeste grænse for forsikringsselskabets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forpligtelse for samtlige tab under policen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inkl. renter og udgifter. For alle dækninger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udvidelser gælder, at dækningen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udvidelsen, medmindre andet specifikt 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angivet, er en del af forsikringssummen,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ikke skal være i tillæg hertil.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7 Selvrisiko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7.1 Erstatning under denne forsikring ydes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fradrag af selvrisiko, jf. Policens pkt. 5.b, for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hver enkelt skade.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8 Serieskadeklausul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8.1 Tab, der påføres sikrede ved 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sammenhængende serie af handlinger, som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begås af samme person alene eller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medvirken med andre, anses for at udgøre én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enkelt skade under forsikringen.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9 Anmeldelse af tab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9.1 Såfremt et dækningsberettiget tab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konstateres, jf. ovenfor under 3.2, skal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sikrede: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i. uden ophold foretage skriftlig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anmeldelse til forsikringsselskabet,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ii. straks og i videst mulige omfang forsøge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at begrænse tabets omfang, herunder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men ikke begrænset til at tage kontakt til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involverede pengeinstitut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iii. straks spærre adgangen til -og ændre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koder m.m. til de kompromitterede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bankkonti,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iv. bistå forsikringsselskabet med alle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oplysninger og dokumentation i enhver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relation til tabet,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v. undlade at anerkende erstatningspligt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 godkende erstatningskrav ved tab,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der involverer erstatningsansvar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retslige skridt mod sikrede, uden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forsikringsselskabets samtykke, og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vi. lade forsikringsselskabet træffe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bestemmelse om sagens behandling.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10 Risikoforandringer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10.1 Forsikringstageren er forpligtet til at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informere forsikringsselskabet ved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risikoforandringer. I tillæg til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forsikringsaftalelovens almindelige regler om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fareforøgelse vil følgende forhold altid være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at anse for en risikoforandring: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i. forsikringstageren fusionerer med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sælger alle eller en væsentlig del af sine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aktiver til en anden person eller enhed,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ii. nogen person eller enhed opnår kontrol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 forsikringstageren gennem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besiddelse af mere end 50 % af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forsikringstagerens aktiekapital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stemmerettigheder,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iii. forsikringstagers konkurs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likvidation,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iv. koncernen påbegynder aktiviteter, der 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væsentlig grad afviger fra koncernens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bestående og de til forsikringsselskabet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oplyste aktiviteter.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10.2 Forsikringsselskabet træffer bestemmelse om,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hvorvidt og på hvilke vilkår forsikringen kan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fortsætte.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10.3 Er sådan anmeldelse ikke sket, hæfter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i skadetilfælde kun på 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vilkår og i det omfang, i hvilket det mod den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aftalte præmie ville have fortsat forsikringen,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hvis forandringen havde været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bekendt.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11 Subrogation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11.1 I tilfælde af, at der finder udbetaling sted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under denne Police, indtræder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30.305 Netbankforsikring DK 02.2016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for dette beløb i alle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rettigheder, der tilkommer sikrede.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Koncernen og sikrede skal udfærdige alle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nødvendige dokumenter og skal gøre alt,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hvad der måtte være nødvendigt for at sikre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disse rettigheder herunder udarbejdelse af 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dokumenter, der er nødvendige for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forsikringsselskabets subrogation.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12 Anden forsikring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12.1 Forsikringen dækker ikke i det omfang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sikrede er dækket af anden forsikring, garanti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eller skadesløsholdelse. Er det i anden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forsikring, garanti eller skadesløsholdelse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anført, at dækningen falder bort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indskrænkes, hvis forsikring, garanti eller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skadesløsholdelse er eller bliver tegnet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andetsteds, gælder nærværende forsikring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 samme forbehold.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12.2 Forsikringstageren skal optræde på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koncernens og de sikredes vegne med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hensyn til at afgive og modtage meddelelse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 rettigheder og pligter under nærværende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12.3 Forsikringen og enhver af de rettigheder, 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gælder i henhold hertil, kan ikke overdrages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uden forsikringsselskabets skriftlige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samtykke.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13 Opsigelse og fornyelse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13.1 Forsikringen tegnes for den i Policens pkt. 2.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 angivne forsikringsperiode. Forsikringen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kan opsiges med én (1) måneds skriftligt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varsel til hovedforfaldsdato. Opsiges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forsikringen ikke fornyes forsikringsperioden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automatisk for et (1) år ad gangen.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 Præmiens betaling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14.1 Første præmie forfalder til betaling ved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forsikringens ikrafttræden og senere præmier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til de anførte forfaldsdage. Præmien er fuldt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optjent ved ikrafttrædelse.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14.2 Betales præmien ikke rettidigt, sendes påkrav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 betaling til den af forsikringstageren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opgivne betalingsadresse.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14.3 Betales præmien ikke senest 14 dage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modtagelse af påkrav, sender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 en skriftlig påmindelse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 præmiebetalingen.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14.4 Betales præmien ikke senest 14 dage efter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modtagelse af denne påmindelse bortfalder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forsikringsselskabets dækningspligt.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14.5 Har forsikringsselskabet udsendt en sådan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påmindelse, er forsikringsselskabet berettiget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til at opkræve et ekspeditionsgebyr.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15 Værneting og lovvalg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15.1 Denne forsikringsaftale er underlagt dansk ret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og Forsikringsaftaleloven.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15.2 Enhver tvist afgøres ved voldgift, jf. reglerne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om det danske voldgiftsinstitut.</a:t>
          </a:r>
        </a:p>
        <a:p>
          <a:r>
            <a:rPr lang="da-DK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16 Forsikringsselskabet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16.1 Enhver henvendelse vedrørende forsikringen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ved skader, risikoændringer eller andre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forhold skal ske til RiskPoint: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RiskPoint A/S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Hammerensgade 4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DK-1267 København K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Tlf. +45 33 38 13 30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Fax. +45 33 38 13 39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E-mail: police@riskpoint.eu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claims@riskpoint.eu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16.2 For skader hæfter alene Forsikringsgiver(-ne)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med de under Policens pkt. 7 anførte</a:t>
          </a:r>
        </a:p>
        <a:p>
          <a:r>
            <a:rPr lang="da-DK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respektive andel(-e).</a:t>
          </a:r>
          <a:endParaRPr lang="da-DK" sz="1100"/>
        </a:p>
      </xdr:txBody>
    </xdr:sp>
    <xdr:clientData/>
  </xdr:oneCellAnchor>
  <xdr:twoCellAnchor>
    <xdr:from>
      <xdr:col>12</xdr:col>
      <xdr:colOff>0</xdr:colOff>
      <xdr:row>4</xdr:row>
      <xdr:rowOff>123825</xdr:rowOff>
    </xdr:from>
    <xdr:to>
      <xdr:col>16</xdr:col>
      <xdr:colOff>390525</xdr:colOff>
      <xdr:row>10</xdr:row>
      <xdr:rowOff>152400</xdr:rowOff>
    </xdr:to>
    <xdr:sp macro="[0]!Rektangel2_Klik" textlink="">
      <xdr:nvSpPr>
        <xdr:cNvPr id="3" name="Rektange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315200" y="885825"/>
          <a:ext cx="2828925" cy="1171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ndk1017698.sharepoint.com/Users/Theis%20Ferdinandsen/Downloads/Tilbud%20Retshj&#230;lp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ksomhedsoplysninger"/>
      <sheetName val="Retshjælp"/>
      <sheetName val="Tilbud"/>
      <sheetName val="Betingelser"/>
      <sheetName val="Produktinfo"/>
      <sheetName val="Tilbud Retshjælp (1)"/>
    </sheetNames>
    <definedNames>
      <definedName name="Ark2.GEM_SOMPDF"/>
      <definedName name="Ark2.SEND_MAIL"/>
      <definedName name="Ark2.udskriv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W12:X24" headerRowCount="0" totalsRowShown="0">
  <tableColumns count="2">
    <tableColumn id="1" xr3:uid="{00000000-0010-0000-0000-000001000000}" name="Kolonne1"/>
    <tableColumn id="2" xr3:uid="{00000000-0010-0000-0000-000002000000}" name="Kolonne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F41"/>
  <sheetViews>
    <sheetView showGridLines="0" showRowColHeaders="0" tabSelected="1" showRuler="0" zoomScale="110" zoomScaleNormal="110" workbookViewId="0">
      <selection activeCell="D11" sqref="D11"/>
    </sheetView>
  </sheetViews>
  <sheetFormatPr defaultRowHeight="15" x14ac:dyDescent="0.25"/>
  <cols>
    <col min="1" max="1" width="22.85546875" customWidth="1"/>
    <col min="2" max="2" width="8.7109375" customWidth="1"/>
    <col min="3" max="3" width="38.7109375" style="37" customWidth="1"/>
    <col min="4" max="4" width="6.5703125" customWidth="1"/>
    <col min="5" max="5" width="2" customWidth="1"/>
  </cols>
  <sheetData>
    <row r="1" spans="1:6" ht="42.75" customHeight="1" x14ac:dyDescent="0.25">
      <c r="A1" s="125" t="s">
        <v>14</v>
      </c>
      <c r="B1" s="125"/>
      <c r="C1" s="126"/>
      <c r="D1" s="127"/>
      <c r="E1" s="127"/>
      <c r="F1" s="92"/>
    </row>
    <row r="2" spans="1:6" x14ac:dyDescent="0.25">
      <c r="B2" s="6"/>
      <c r="C2" s="7"/>
      <c r="D2" s="8"/>
      <c r="E2" s="8"/>
    </row>
    <row r="3" spans="1:6" x14ac:dyDescent="0.25">
      <c r="A3" s="93" t="s">
        <v>15</v>
      </c>
      <c r="B3" s="94"/>
      <c r="C3" s="9">
        <f ca="1">TODAY()</f>
        <v>43966</v>
      </c>
      <c r="D3" s="10"/>
      <c r="E3" s="11"/>
    </row>
    <row r="4" spans="1:6" x14ac:dyDescent="0.25">
      <c r="A4" s="1"/>
      <c r="B4" s="12"/>
      <c r="C4" s="2"/>
      <c r="D4" s="13"/>
      <c r="E4" s="11"/>
    </row>
    <row r="5" spans="1:6" x14ac:dyDescent="0.25">
      <c r="A5" s="95" t="s">
        <v>2</v>
      </c>
      <c r="B5" s="96"/>
      <c r="C5" s="14"/>
      <c r="D5" s="15"/>
      <c r="E5" s="11"/>
    </row>
    <row r="6" spans="1:6" x14ac:dyDescent="0.25">
      <c r="A6" s="97" t="s">
        <v>3</v>
      </c>
      <c r="B6" s="96"/>
      <c r="C6" s="88"/>
      <c r="D6" s="15"/>
      <c r="E6" s="11"/>
    </row>
    <row r="7" spans="1:6" x14ac:dyDescent="0.25">
      <c r="A7" s="92"/>
      <c r="B7" s="98"/>
      <c r="C7" s="89"/>
      <c r="D7" s="15"/>
      <c r="E7" s="11"/>
    </row>
    <row r="8" spans="1:6" x14ac:dyDescent="0.25">
      <c r="A8" s="97" t="s">
        <v>4</v>
      </c>
      <c r="B8" s="98"/>
      <c r="C8" s="14"/>
      <c r="D8" s="16"/>
      <c r="E8" s="11"/>
    </row>
    <row r="9" spans="1:6" x14ac:dyDescent="0.25">
      <c r="A9" s="97" t="s">
        <v>61</v>
      </c>
      <c r="B9" s="98"/>
      <c r="C9" s="17"/>
      <c r="D9" s="18"/>
      <c r="E9" s="11"/>
    </row>
    <row r="10" spans="1:6" x14ac:dyDescent="0.25">
      <c r="A10" s="99" t="s">
        <v>62</v>
      </c>
      <c r="B10" s="98"/>
      <c r="C10" s="17"/>
      <c r="D10" s="18"/>
      <c r="E10" s="63"/>
    </row>
    <row r="11" spans="1:6" x14ac:dyDescent="0.25">
      <c r="A11" s="99" t="s">
        <v>16</v>
      </c>
      <c r="B11" s="98"/>
      <c r="C11" s="87"/>
      <c r="D11" s="18"/>
      <c r="E11" s="85"/>
    </row>
    <row r="12" spans="1:6" x14ac:dyDescent="0.25">
      <c r="A12" s="97" t="s">
        <v>43</v>
      </c>
      <c r="B12" s="98"/>
      <c r="C12" s="130" t="s">
        <v>49</v>
      </c>
      <c r="D12" s="18"/>
      <c r="E12" s="63"/>
    </row>
    <row r="13" spans="1:6" s="20" customFormat="1" x14ac:dyDescent="0.25">
      <c r="A13" s="100"/>
      <c r="B13" s="98"/>
      <c r="C13" s="131"/>
      <c r="D13" s="19"/>
    </row>
    <row r="14" spans="1:6" x14ac:dyDescent="0.25">
      <c r="A14" s="1"/>
      <c r="B14" s="12"/>
      <c r="C14" s="22"/>
      <c r="D14" s="23"/>
      <c r="E14" s="11"/>
    </row>
    <row r="15" spans="1:6" x14ac:dyDescent="0.25">
      <c r="A15" s="66" t="s">
        <v>31</v>
      </c>
      <c r="B15" s="67"/>
      <c r="C15" s="68"/>
      <c r="D15" s="10"/>
      <c r="E15" s="11"/>
    </row>
    <row r="16" spans="1:6" x14ac:dyDescent="0.25">
      <c r="A16" s="129" t="s">
        <v>49</v>
      </c>
      <c r="B16" s="129"/>
      <c r="C16" s="129"/>
      <c r="D16" s="129"/>
      <c r="E16" s="129"/>
      <c r="F16" s="129"/>
    </row>
    <row r="17" spans="1:6" x14ac:dyDescent="0.25">
      <c r="A17" s="129"/>
      <c r="B17" s="129"/>
      <c r="C17" s="129"/>
      <c r="D17" s="129"/>
      <c r="E17" s="129"/>
      <c r="F17" s="129"/>
    </row>
    <row r="18" spans="1:6" x14ac:dyDescent="0.25">
      <c r="A18" s="129"/>
      <c r="B18" s="129"/>
      <c r="C18" s="129"/>
      <c r="D18" s="129"/>
      <c r="E18" s="129"/>
      <c r="F18" s="129"/>
    </row>
    <row r="19" spans="1:6" x14ac:dyDescent="0.25">
      <c r="A19" s="74"/>
      <c r="B19" s="74"/>
      <c r="C19" s="74"/>
      <c r="D19" s="74"/>
      <c r="E19" s="74"/>
      <c r="F19" s="74"/>
    </row>
    <row r="20" spans="1:6" x14ac:dyDescent="0.25">
      <c r="A20" s="74"/>
      <c r="B20" s="74"/>
      <c r="C20" s="74"/>
      <c r="D20" s="74"/>
      <c r="E20" s="74"/>
      <c r="F20" s="74"/>
    </row>
    <row r="21" spans="1:6" x14ac:dyDescent="0.25">
      <c r="A21" s="74"/>
      <c r="B21" s="74"/>
      <c r="C21" s="74"/>
      <c r="D21" s="74"/>
      <c r="E21" s="74"/>
      <c r="F21" s="74"/>
    </row>
    <row r="22" spans="1:6" x14ac:dyDescent="0.25">
      <c r="A22" s="26" t="s">
        <v>32</v>
      </c>
      <c r="B22" s="24"/>
      <c r="C22" s="27"/>
      <c r="D22" s="28"/>
      <c r="E22" s="28"/>
    </row>
    <row r="23" spans="1:6" x14ac:dyDescent="0.25">
      <c r="A23" s="128" t="s">
        <v>63</v>
      </c>
      <c r="B23" s="128"/>
      <c r="C23" s="128"/>
      <c r="D23" s="128"/>
      <c r="E23" s="128"/>
      <c r="F23" s="128"/>
    </row>
    <row r="24" spans="1:6" x14ac:dyDescent="0.25">
      <c r="A24" s="128"/>
      <c r="B24" s="128"/>
      <c r="C24" s="128"/>
      <c r="D24" s="128"/>
      <c r="E24" s="128"/>
      <c r="F24" s="128"/>
    </row>
    <row r="25" spans="1:6" s="1" customFormat="1" x14ac:dyDescent="0.25">
      <c r="A25" s="128"/>
      <c r="B25" s="128"/>
      <c r="C25" s="128"/>
      <c r="D25" s="128"/>
      <c r="E25" s="128"/>
      <c r="F25" s="128"/>
    </row>
    <row r="26" spans="1:6" x14ac:dyDescent="0.25">
      <c r="A26" s="128"/>
      <c r="B26" s="128"/>
      <c r="C26" s="128"/>
      <c r="D26" s="128"/>
      <c r="E26" s="128"/>
      <c r="F26" s="128"/>
    </row>
    <row r="27" spans="1:6" x14ac:dyDescent="0.25">
      <c r="A27" s="128"/>
      <c r="B27" s="128"/>
      <c r="C27" s="128"/>
      <c r="D27" s="128"/>
      <c r="E27" s="128"/>
      <c r="F27" s="128"/>
    </row>
    <row r="28" spans="1:6" x14ac:dyDescent="0.25">
      <c r="A28" s="128"/>
      <c r="B28" s="128"/>
      <c r="C28" s="128"/>
      <c r="D28" s="128"/>
      <c r="E28" s="128"/>
      <c r="F28" s="128"/>
    </row>
    <row r="29" spans="1:6" x14ac:dyDescent="0.25">
      <c r="A29" s="31"/>
      <c r="B29" s="31"/>
      <c r="C29" s="31"/>
      <c r="D29" s="29"/>
      <c r="E29" s="32"/>
    </row>
    <row r="30" spans="1:6" x14ac:dyDescent="0.25">
      <c r="A30" s="31"/>
      <c r="B30" s="31"/>
      <c r="C30" s="31"/>
      <c r="D30" s="34"/>
      <c r="E30" s="30"/>
    </row>
    <row r="31" spans="1:6" x14ac:dyDescent="0.25">
      <c r="A31" s="31"/>
      <c r="B31" s="31"/>
      <c r="C31" s="31"/>
      <c r="D31" s="33"/>
      <c r="E31" s="33"/>
    </row>
    <row r="32" spans="1:6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25"/>
      <c r="C34" s="31"/>
      <c r="D34" s="31"/>
      <c r="E34" s="31"/>
    </row>
    <row r="35" spans="1:5" x14ac:dyDescent="0.25">
      <c r="A35" s="35"/>
      <c r="C35" s="31"/>
      <c r="D35" s="31"/>
      <c r="E35" s="31"/>
    </row>
    <row r="36" spans="1:5" x14ac:dyDescent="0.25">
      <c r="C36" s="31"/>
      <c r="D36" s="31"/>
      <c r="E36" s="31"/>
    </row>
    <row r="37" spans="1:5" x14ac:dyDescent="0.25">
      <c r="C37" s="31"/>
      <c r="D37" s="31"/>
      <c r="E37" s="31"/>
    </row>
    <row r="38" spans="1:5" x14ac:dyDescent="0.25">
      <c r="C38" s="36"/>
      <c r="D38" s="31"/>
      <c r="E38" s="31"/>
    </row>
    <row r="39" spans="1:5" x14ac:dyDescent="0.25">
      <c r="D39" s="31"/>
      <c r="E39" s="31"/>
    </row>
    <row r="40" spans="1:5" x14ac:dyDescent="0.25">
      <c r="D40" s="31"/>
      <c r="E40" s="31"/>
    </row>
    <row r="41" spans="1:5" x14ac:dyDescent="0.25">
      <c r="D41" s="21"/>
      <c r="E41" s="20"/>
    </row>
  </sheetData>
  <sheetProtection selectLockedCells="1"/>
  <mergeCells count="4">
    <mergeCell ref="A1:E1"/>
    <mergeCell ref="A23:F28"/>
    <mergeCell ref="A16:F18"/>
    <mergeCell ref="C12:C13"/>
  </mergeCells>
  <pageMargins left="0.7" right="0.7" top="0.75" bottom="0.75" header="0.3" footer="0.3"/>
  <pageSetup paperSize="9" orientation="portrait" horizontalDpi="300" verticalDpi="300" r:id="rId1"/>
  <headerFooter scaleWithDoc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X124"/>
  <sheetViews>
    <sheetView showGridLines="0" showRowColHeaders="0" showRuler="0" zoomScaleNormal="100" workbookViewId="0">
      <selection activeCell="A2" sqref="A2:C10"/>
    </sheetView>
  </sheetViews>
  <sheetFormatPr defaultRowHeight="15" x14ac:dyDescent="0.25"/>
  <cols>
    <col min="2" max="2" width="11" customWidth="1"/>
    <col min="3" max="3" width="11.7109375" customWidth="1"/>
    <col min="7" max="7" width="6.140625" customWidth="1"/>
    <col min="8" max="8" width="1.28515625" customWidth="1"/>
    <col min="9" max="9" width="14" customWidth="1"/>
    <col min="10" max="10" width="3.28515625" customWidth="1"/>
    <col min="11" max="11" width="5.5703125" hidden="1" customWidth="1"/>
    <col min="12" max="12" width="7.85546875" hidden="1" customWidth="1"/>
    <col min="13" max="13" width="10.7109375" hidden="1" customWidth="1"/>
    <col min="14" max="14" width="14.85546875" hidden="1" customWidth="1"/>
    <col min="15" max="15" width="13.85546875" hidden="1" customWidth="1"/>
    <col min="16" max="16" width="7" hidden="1" customWidth="1"/>
    <col min="17" max="17" width="6.28515625" hidden="1" customWidth="1"/>
    <col min="18" max="18" width="3.140625" hidden="1" customWidth="1"/>
    <col min="19" max="19" width="4.85546875" hidden="1" customWidth="1"/>
    <col min="20" max="20" width="2.7109375" hidden="1" customWidth="1"/>
    <col min="21" max="21" width="4.42578125" hidden="1" customWidth="1"/>
    <col min="22" max="22" width="2.85546875" customWidth="1"/>
    <col min="23" max="23" width="0.140625" hidden="1" customWidth="1"/>
    <col min="24" max="24" width="14" hidden="1" customWidth="1"/>
  </cols>
  <sheetData>
    <row r="1" spans="1:24" ht="26.25" x14ac:dyDescent="0.25">
      <c r="A1" s="146" t="s">
        <v>0</v>
      </c>
      <c r="B1" s="147"/>
      <c r="C1" s="147"/>
      <c r="D1" s="148"/>
      <c r="E1" s="148"/>
      <c r="F1" s="148"/>
      <c r="G1" s="148"/>
      <c r="H1" s="148"/>
      <c r="I1" s="148"/>
      <c r="J1" s="148"/>
    </row>
    <row r="2" spans="1:24" x14ac:dyDescent="0.25">
      <c r="A2" s="102" t="s">
        <v>1</v>
      </c>
      <c r="B2" s="103"/>
      <c r="C2" s="104"/>
      <c r="D2" s="149">
        <f ca="1">Virksomhedsoplysninger!C3</f>
        <v>43966</v>
      </c>
      <c r="E2" s="149"/>
      <c r="F2" s="149"/>
      <c r="G2" s="1"/>
      <c r="H2" s="1"/>
      <c r="I2" s="1"/>
      <c r="J2" s="1"/>
    </row>
    <row r="3" spans="1:24" x14ac:dyDescent="0.25">
      <c r="A3" s="105" t="s">
        <v>2</v>
      </c>
      <c r="B3" s="106"/>
      <c r="C3" s="107"/>
      <c r="D3" s="155">
        <f>Virksomhedsoplysninger!C5</f>
        <v>0</v>
      </c>
      <c r="E3" s="155"/>
      <c r="F3" s="155"/>
      <c r="G3" s="155"/>
      <c r="H3" s="155"/>
      <c r="I3" s="155"/>
      <c r="J3" s="155"/>
    </row>
    <row r="4" spans="1:24" x14ac:dyDescent="0.25">
      <c r="A4" s="108" t="s">
        <v>3</v>
      </c>
      <c r="B4" s="109"/>
      <c r="C4" s="110"/>
      <c r="D4" s="155">
        <f>Virksomhedsoplysninger!C6</f>
        <v>0</v>
      </c>
      <c r="E4" s="155"/>
      <c r="F4" s="155"/>
      <c r="G4" s="155"/>
      <c r="H4" s="155"/>
      <c r="I4" s="155"/>
      <c r="J4" s="155"/>
    </row>
    <row r="5" spans="1:24" x14ac:dyDescent="0.25">
      <c r="A5" s="108" t="s">
        <v>4</v>
      </c>
      <c r="B5" s="109"/>
      <c r="C5" s="110"/>
      <c r="D5" s="155">
        <f>Virksomhedsoplysninger!C8</f>
        <v>0</v>
      </c>
      <c r="E5" s="155"/>
      <c r="F5" s="155"/>
      <c r="G5" s="155"/>
      <c r="H5" s="155"/>
      <c r="I5" s="155"/>
      <c r="J5" s="155"/>
    </row>
    <row r="6" spans="1:24" x14ac:dyDescent="0.25">
      <c r="A6" s="108" t="s">
        <v>5</v>
      </c>
      <c r="B6" s="109"/>
      <c r="C6" s="110"/>
      <c r="D6" s="156">
        <f>Virksomhedsoplysninger!C10</f>
        <v>0</v>
      </c>
      <c r="E6" s="156"/>
      <c r="F6" s="156"/>
      <c r="G6" s="156"/>
      <c r="H6" s="156"/>
      <c r="I6" s="156"/>
      <c r="J6" s="156"/>
    </row>
    <row r="7" spans="1:24" x14ac:dyDescent="0.25">
      <c r="A7" s="111" t="s">
        <v>6</v>
      </c>
      <c r="B7" s="112"/>
      <c r="C7" s="113"/>
      <c r="D7" s="156">
        <f>Virksomhedsoplysninger!C11</f>
        <v>0</v>
      </c>
      <c r="E7" s="155"/>
      <c r="F7" s="155"/>
      <c r="G7" s="155"/>
      <c r="H7" s="155"/>
      <c r="I7" s="155"/>
      <c r="J7" s="155"/>
    </row>
    <row r="8" spans="1:24" x14ac:dyDescent="0.25">
      <c r="A8" s="114" t="s">
        <v>7</v>
      </c>
      <c r="B8" s="115"/>
      <c r="C8" s="116"/>
      <c r="D8" s="156">
        <f>Virksomhedsoplysninger!C9</f>
        <v>0</v>
      </c>
      <c r="E8" s="156"/>
      <c r="F8" s="156"/>
      <c r="G8" s="156"/>
      <c r="H8" s="156"/>
      <c r="I8" s="156"/>
      <c r="J8" s="156"/>
    </row>
    <row r="9" spans="1:24" x14ac:dyDescent="0.25">
      <c r="A9" s="117" t="s">
        <v>51</v>
      </c>
      <c r="B9" s="118"/>
      <c r="C9" s="119"/>
      <c r="D9" s="157" t="str">
        <f>Virksomhedsoplysninger!C12</f>
        <v xml:space="preserve"> </v>
      </c>
      <c r="E9" s="157"/>
      <c r="F9" s="157"/>
      <c r="G9" s="157"/>
      <c r="H9" s="157"/>
      <c r="I9" s="157"/>
      <c r="J9" s="157"/>
    </row>
    <row r="10" spans="1:24" x14ac:dyDescent="0.25">
      <c r="A10" s="120"/>
      <c r="B10" s="121"/>
      <c r="C10" s="116"/>
      <c r="D10" s="158"/>
      <c r="E10" s="158"/>
      <c r="F10" s="158"/>
      <c r="G10" s="158"/>
      <c r="H10" s="158"/>
      <c r="I10" s="158"/>
      <c r="J10" s="158"/>
      <c r="X10" s="5">
        <v>50000000</v>
      </c>
    </row>
    <row r="11" spans="1:24" x14ac:dyDescent="0.25">
      <c r="X11" s="5">
        <v>75000000</v>
      </c>
    </row>
    <row r="12" spans="1:24" x14ac:dyDescent="0.25">
      <c r="A12" s="152" t="s">
        <v>22</v>
      </c>
      <c r="B12" s="152"/>
      <c r="C12" s="152"/>
      <c r="D12" s="152"/>
      <c r="E12" s="152"/>
      <c r="F12" s="152"/>
      <c r="G12" s="152"/>
      <c r="H12" s="3"/>
      <c r="I12" s="153" t="s">
        <v>8</v>
      </c>
      <c r="J12" s="153"/>
      <c r="X12" s="5">
        <v>100000000</v>
      </c>
    </row>
    <row r="13" spans="1:24" x14ac:dyDescent="0.25">
      <c r="A13" t="s">
        <v>12</v>
      </c>
      <c r="I13" s="154">
        <v>5000000</v>
      </c>
      <c r="J13" s="154"/>
      <c r="X13" s="5">
        <v>150000000</v>
      </c>
    </row>
    <row r="14" spans="1:24" ht="10.5" customHeight="1" x14ac:dyDescent="0.25"/>
    <row r="15" spans="1:24" ht="6.75" hidden="1" customHeight="1" x14ac:dyDescent="0.25">
      <c r="A15" s="54" t="s">
        <v>8</v>
      </c>
      <c r="B15" s="54" t="s">
        <v>9</v>
      </c>
      <c r="C15" s="54" t="s">
        <v>10</v>
      </c>
      <c r="D15" s="54" t="s">
        <v>11</v>
      </c>
      <c r="E15" s="54"/>
      <c r="F15" s="54"/>
      <c r="G15" s="54"/>
      <c r="H15" s="54"/>
      <c r="I15" s="54"/>
      <c r="J15" s="54"/>
      <c r="O15" t="s">
        <v>8</v>
      </c>
    </row>
    <row r="16" spans="1:24" ht="18.75" hidden="1" customHeight="1" x14ac:dyDescent="0.25">
      <c r="A16" s="54">
        <f>VLOOKUP(I13,O16:Q23,3)</f>
        <v>1711</v>
      </c>
      <c r="B16" s="54">
        <f>VLOOKUP(I13,O26:Q31,3)</f>
        <v>2065</v>
      </c>
      <c r="C16" s="54">
        <f>VLOOKUP(I13,O34:Q38,3)</f>
        <v>2891</v>
      </c>
      <c r="D16" s="54">
        <f>VLOOKUP(I13,O41:Q45,3)</f>
        <v>4071</v>
      </c>
      <c r="E16" s="54"/>
      <c r="F16" s="54"/>
      <c r="G16" s="54"/>
      <c r="H16" s="54"/>
      <c r="I16" s="54"/>
      <c r="J16" s="54"/>
      <c r="O16">
        <v>1000000</v>
      </c>
      <c r="P16">
        <v>5000</v>
      </c>
      <c r="Q16">
        <v>531</v>
      </c>
    </row>
    <row r="17" spans="1:23" ht="17.25" customHeight="1" x14ac:dyDescent="0.25">
      <c r="A17" t="s">
        <v>25</v>
      </c>
      <c r="I17" s="150">
        <v>50000000</v>
      </c>
      <c r="J17" s="151"/>
      <c r="O17">
        <v>3000000</v>
      </c>
      <c r="P17">
        <v>5000</v>
      </c>
      <c r="Q17">
        <v>767</v>
      </c>
      <c r="S17" t="s">
        <v>8</v>
      </c>
    </row>
    <row r="18" spans="1:23" ht="10.5" customHeight="1" x14ac:dyDescent="0.25">
      <c r="O18">
        <v>5000000</v>
      </c>
      <c r="P18">
        <v>5000</v>
      </c>
      <c r="Q18">
        <v>1711</v>
      </c>
      <c r="S18" t="s">
        <v>9</v>
      </c>
    </row>
    <row r="19" spans="1:23" ht="18.75" x14ac:dyDescent="0.3">
      <c r="A19" s="43" t="s">
        <v>13</v>
      </c>
      <c r="B19" s="44"/>
      <c r="C19" s="3"/>
      <c r="D19" s="3"/>
      <c r="E19" s="3"/>
      <c r="F19" s="3"/>
      <c r="G19" s="3"/>
      <c r="H19" s="3"/>
      <c r="I19" s="145">
        <f>'Ark1'!H48</f>
        <v>1711</v>
      </c>
      <c r="J19" s="145"/>
      <c r="O19">
        <v>10000000</v>
      </c>
      <c r="P19">
        <v>5000</v>
      </c>
      <c r="Q19">
        <v>3304</v>
      </c>
      <c r="S19" t="s">
        <v>10</v>
      </c>
    </row>
    <row r="20" spans="1:23" ht="18.75" customHeight="1" x14ac:dyDescent="0.25">
      <c r="A20" s="62" t="s">
        <v>23</v>
      </c>
      <c r="B20" s="54"/>
      <c r="C20" s="54"/>
      <c r="D20" s="54"/>
      <c r="E20" s="54"/>
      <c r="F20" s="54"/>
      <c r="G20" s="54"/>
    </row>
    <row r="21" spans="1:23" x14ac:dyDescent="0.25">
      <c r="A21" t="s">
        <v>64</v>
      </c>
      <c r="I21" s="136"/>
      <c r="J21" s="136"/>
    </row>
    <row r="22" spans="1:23" x14ac:dyDescent="0.25">
      <c r="A22" t="s">
        <v>24</v>
      </c>
      <c r="I22" s="136"/>
      <c r="J22" s="136"/>
    </row>
    <row r="23" spans="1:23" x14ac:dyDescent="0.25">
      <c r="A23" s="132" t="s">
        <v>44</v>
      </c>
      <c r="B23" s="132"/>
      <c r="C23" s="132"/>
      <c r="D23" s="132"/>
      <c r="E23" s="132"/>
      <c r="F23" s="132"/>
      <c r="G23" s="132"/>
      <c r="I23" s="136"/>
      <c r="J23" s="136"/>
      <c r="O23">
        <v>25000000</v>
      </c>
      <c r="P23">
        <v>5000</v>
      </c>
      <c r="Q23">
        <v>9440</v>
      </c>
      <c r="S23" t="s">
        <v>11</v>
      </c>
    </row>
    <row r="24" spans="1:23" x14ac:dyDescent="0.25">
      <c r="A24" s="132"/>
      <c r="B24" s="132"/>
      <c r="C24" s="132"/>
      <c r="D24" s="132"/>
      <c r="E24" s="132"/>
      <c r="F24" s="132"/>
      <c r="G24" s="132"/>
      <c r="I24" s="136"/>
      <c r="J24" s="136"/>
    </row>
    <row r="25" spans="1:23" x14ac:dyDescent="0.25">
      <c r="A25" t="str">
        <f>IF(I13&gt;5500000,"Maksimale rådighedsbeløb på én konti:"," ")</f>
        <v xml:space="preserve"> </v>
      </c>
      <c r="I25" s="144" t="s">
        <v>49</v>
      </c>
      <c r="J25" s="144"/>
      <c r="O25" t="s">
        <v>9</v>
      </c>
    </row>
    <row r="26" spans="1:23" x14ac:dyDescent="0.25">
      <c r="A26" t="str">
        <f>IF(I13&gt;5500000,"Maksimale kreditbeløb til rådighed på én konti:"," ")</f>
        <v xml:space="preserve"> </v>
      </c>
      <c r="I26" s="143" t="s">
        <v>49</v>
      </c>
      <c r="J26" s="143"/>
      <c r="O26">
        <v>1000000</v>
      </c>
      <c r="P26">
        <v>5000</v>
      </c>
      <c r="Q26">
        <v>767</v>
      </c>
    </row>
    <row r="27" spans="1:23" x14ac:dyDescent="0.25">
      <c r="A27" t="str">
        <f>IF(I13&gt;5500000,"Er der grænser for beløbsstørrelser ved netbanksoverførsler?"," ")</f>
        <v xml:space="preserve"> </v>
      </c>
      <c r="I27" s="136"/>
      <c r="J27" s="136"/>
      <c r="O27">
        <v>3000000</v>
      </c>
      <c r="P27">
        <v>5000</v>
      </c>
      <c r="Q27">
        <v>1003</v>
      </c>
    </row>
    <row r="28" spans="1:23" x14ac:dyDescent="0.25">
      <c r="A28" t="str">
        <f>IF(I13&gt;5500000,"Antal netbankskonti:"," ")</f>
        <v xml:space="preserve"> </v>
      </c>
      <c r="I28" s="143" t="s">
        <v>49</v>
      </c>
      <c r="J28" s="143"/>
      <c r="O28">
        <v>5000000</v>
      </c>
      <c r="P28">
        <v>5000</v>
      </c>
      <c r="Q28">
        <v>2065</v>
      </c>
    </row>
    <row r="29" spans="1:23" x14ac:dyDescent="0.25">
      <c r="A29" t="str">
        <f>IF(I13&gt;5500000,"Virksomheden har kun netbankskonti i Danmark?:"," ")</f>
        <v xml:space="preserve"> </v>
      </c>
      <c r="I29" s="136"/>
      <c r="J29" s="136"/>
      <c r="O29">
        <v>10000000</v>
      </c>
      <c r="P29">
        <v>5000</v>
      </c>
      <c r="Q29">
        <v>4130</v>
      </c>
    </row>
    <row r="30" spans="1:23" x14ac:dyDescent="0.25">
      <c r="A30" s="132" t="str">
        <f>IF(I13&gt;5500000,"Virksomheder tilbagekalder passwords automatisk når ansættelsesforhold afsluttes?"," ")</f>
        <v xml:space="preserve"> </v>
      </c>
      <c r="B30" s="132"/>
      <c r="C30" s="132"/>
      <c r="D30" s="132"/>
      <c r="E30" s="132"/>
      <c r="F30" s="132"/>
      <c r="G30" s="132"/>
      <c r="I30" s="77"/>
      <c r="J30" s="77"/>
    </row>
    <row r="31" spans="1:23" x14ac:dyDescent="0.25">
      <c r="A31" s="132"/>
      <c r="B31" s="132"/>
      <c r="C31" s="132"/>
      <c r="D31" s="132"/>
      <c r="E31" s="132"/>
      <c r="F31" s="132"/>
      <c r="G31" s="132"/>
      <c r="I31" s="136"/>
      <c r="J31" s="136"/>
      <c r="K31" s="52"/>
      <c r="L31" s="50"/>
      <c r="M31" s="50"/>
      <c r="N31" s="50"/>
      <c r="O31" s="50">
        <v>25000000</v>
      </c>
      <c r="P31" s="50">
        <v>5000</v>
      </c>
      <c r="Q31" s="50">
        <v>10266</v>
      </c>
      <c r="R31" s="50"/>
      <c r="S31" s="50"/>
      <c r="T31" s="48"/>
      <c r="U31" s="48"/>
      <c r="V31" s="48"/>
    </row>
    <row r="32" spans="1:23" x14ac:dyDescent="0.25">
      <c r="A32" s="134" t="str">
        <f>IF(I13&gt;5500000,"Ændres standardinstillinger i sikkerhedsprogrammer for at opnå sikker konfiguration?"," ")</f>
        <v xml:space="preserve"> </v>
      </c>
      <c r="B32" s="134"/>
      <c r="C32" s="134"/>
      <c r="D32" s="134"/>
      <c r="E32" s="134"/>
      <c r="F32" s="134"/>
      <c r="G32" s="134"/>
      <c r="H32" s="135"/>
      <c r="I32" s="137"/>
      <c r="J32" s="137"/>
      <c r="K32" s="40"/>
      <c r="L32" s="40"/>
      <c r="M32" s="40"/>
      <c r="N32" s="40"/>
      <c r="O32" s="40"/>
      <c r="P32" s="40"/>
      <c r="Q32" s="40"/>
      <c r="R32" s="40"/>
      <c r="S32" s="40"/>
      <c r="T32" s="48"/>
      <c r="U32" s="48"/>
      <c r="V32" s="48"/>
      <c r="W32" s="48"/>
    </row>
    <row r="33" spans="1:22" x14ac:dyDescent="0.25">
      <c r="A33" s="134"/>
      <c r="B33" s="134"/>
      <c r="C33" s="134"/>
      <c r="D33" s="134"/>
      <c r="E33" s="134"/>
      <c r="F33" s="134"/>
      <c r="G33" s="134"/>
      <c r="H33" s="135"/>
      <c r="I33" s="136"/>
      <c r="J33" s="136"/>
      <c r="O33" t="s">
        <v>10</v>
      </c>
      <c r="T33" s="48"/>
      <c r="U33" s="48"/>
      <c r="V33" s="48"/>
    </row>
    <row r="34" spans="1:22" x14ac:dyDescent="0.25">
      <c r="A34" t="str">
        <f>IF(I13&gt;5500000,"Virksomheden gennemgår IT sikkerhedsniveauet mindt én gang om året?"," ")</f>
        <v xml:space="preserve"> </v>
      </c>
      <c r="G34" s="48"/>
      <c r="H34" s="1"/>
      <c r="I34" s="136"/>
      <c r="J34" s="136"/>
      <c r="K34" s="51"/>
      <c r="L34" s="51"/>
      <c r="M34" s="51"/>
      <c r="N34" s="51"/>
      <c r="O34" s="51">
        <v>1000000</v>
      </c>
      <c r="P34" s="51">
        <v>5000</v>
      </c>
      <c r="Q34" s="51">
        <v>1121</v>
      </c>
      <c r="R34" s="51"/>
      <c r="S34" s="51"/>
      <c r="T34" s="48"/>
      <c r="U34" s="48"/>
      <c r="V34" s="48"/>
    </row>
    <row r="35" spans="1:22" x14ac:dyDescent="0.25">
      <c r="A35" s="139"/>
      <c r="B35" s="139"/>
      <c r="C35" s="139"/>
      <c r="D35" s="139"/>
      <c r="E35" s="139"/>
      <c r="F35" s="139"/>
      <c r="G35" s="139"/>
      <c r="H35" s="1"/>
      <c r="I35" s="137"/>
      <c r="J35" s="137"/>
      <c r="O35">
        <v>3000000</v>
      </c>
      <c r="P35">
        <v>5000</v>
      </c>
      <c r="Q35">
        <v>1357</v>
      </c>
    </row>
    <row r="36" spans="1:22" x14ac:dyDescent="0.25">
      <c r="A36" s="79"/>
      <c r="B36" s="79"/>
      <c r="C36" s="79"/>
      <c r="D36" s="79"/>
      <c r="E36" s="79"/>
      <c r="F36" s="79"/>
      <c r="G36" s="79"/>
      <c r="H36" s="78"/>
      <c r="I36" s="80"/>
      <c r="J36" s="80"/>
      <c r="K36" s="54"/>
      <c r="L36" s="54"/>
      <c r="M36" s="54"/>
      <c r="N36" s="54"/>
      <c r="O36">
        <v>5000000</v>
      </c>
      <c r="P36">
        <v>5000</v>
      </c>
      <c r="Q36">
        <v>2891</v>
      </c>
    </row>
    <row r="37" spans="1:22" x14ac:dyDescent="0.25">
      <c r="A37" s="142" t="s">
        <v>58</v>
      </c>
      <c r="B37" s="142"/>
      <c r="C37" s="142"/>
      <c r="D37" s="142"/>
      <c r="E37" s="142"/>
      <c r="F37" s="142"/>
      <c r="G37" s="142"/>
      <c r="H37" s="142"/>
      <c r="I37" s="142"/>
      <c r="J37" s="80"/>
      <c r="K37" s="54"/>
      <c r="L37" s="54"/>
      <c r="M37" s="54"/>
      <c r="N37" s="54"/>
      <c r="O37">
        <v>10000000</v>
      </c>
      <c r="P37">
        <v>5000</v>
      </c>
      <c r="Q37">
        <v>5310</v>
      </c>
    </row>
    <row r="38" spans="1:22" x14ac:dyDescent="0.25">
      <c r="A38" s="140" t="s">
        <v>56</v>
      </c>
      <c r="B38" s="140"/>
      <c r="C38" s="140"/>
      <c r="D38" s="140"/>
      <c r="E38" s="140"/>
      <c r="F38" s="140"/>
      <c r="G38" s="140"/>
      <c r="H38" s="53"/>
      <c r="I38" s="141"/>
      <c r="J38" s="141"/>
      <c r="K38" s="54"/>
      <c r="L38" s="54"/>
      <c r="M38" s="54"/>
      <c r="N38" s="54"/>
      <c r="O38">
        <v>25000000</v>
      </c>
      <c r="P38">
        <v>5000</v>
      </c>
      <c r="Q38">
        <v>11446</v>
      </c>
    </row>
    <row r="39" spans="1:22" ht="13.5" customHeight="1" x14ac:dyDescent="0.25">
      <c r="A39" s="140"/>
      <c r="B39" s="140"/>
      <c r="C39" s="140"/>
      <c r="D39" s="140"/>
      <c r="E39" s="140"/>
      <c r="F39" s="140"/>
      <c r="G39" s="140"/>
      <c r="H39" s="53"/>
      <c r="I39" s="141"/>
      <c r="J39" s="141"/>
      <c r="K39" s="54"/>
      <c r="L39" s="54"/>
      <c r="M39" s="54"/>
      <c r="N39" s="54"/>
    </row>
    <row r="40" spans="1:22" hidden="1" x14ac:dyDescent="0.25">
      <c r="A40" s="138"/>
      <c r="B40" s="138"/>
      <c r="C40" s="138"/>
      <c r="D40" s="138"/>
      <c r="E40" s="138"/>
      <c r="F40" s="138"/>
      <c r="G40" s="138"/>
      <c r="H40" s="53"/>
      <c r="I40" s="55">
        <v>1000000</v>
      </c>
      <c r="J40" s="56"/>
      <c r="K40" s="54"/>
      <c r="L40" s="54"/>
      <c r="M40" s="54"/>
      <c r="N40" s="54"/>
      <c r="O40" t="s">
        <v>11</v>
      </c>
    </row>
    <row r="41" spans="1:22" hidden="1" x14ac:dyDescent="0.25">
      <c r="A41" s="53"/>
      <c r="B41" s="53"/>
      <c r="C41" s="53"/>
      <c r="D41" s="53"/>
      <c r="E41" s="53"/>
      <c r="F41" s="53"/>
      <c r="G41" s="53"/>
      <c r="H41" s="53"/>
      <c r="I41" s="57">
        <v>3000000</v>
      </c>
      <c r="J41" s="54"/>
      <c r="K41" s="54"/>
      <c r="L41" s="54"/>
      <c r="M41" s="54"/>
      <c r="O41" s="57">
        <v>1000000</v>
      </c>
      <c r="P41">
        <v>5000</v>
      </c>
      <c r="Q41">
        <v>1534</v>
      </c>
    </row>
    <row r="42" spans="1:22" hidden="1" x14ac:dyDescent="0.25">
      <c r="A42" s="53"/>
      <c r="B42" s="53"/>
      <c r="C42" s="53"/>
      <c r="D42" s="53"/>
      <c r="E42" s="53"/>
      <c r="F42" s="53"/>
      <c r="G42" s="53"/>
      <c r="H42" s="53"/>
      <c r="I42" s="57">
        <v>5000000</v>
      </c>
      <c r="J42" s="54"/>
      <c r="K42" s="54"/>
      <c r="L42" s="54"/>
      <c r="M42" s="54"/>
      <c r="O42" s="57">
        <v>3000000</v>
      </c>
      <c r="P42">
        <v>5000</v>
      </c>
      <c r="Q42">
        <v>1770</v>
      </c>
    </row>
    <row r="43" spans="1:22" hidden="1" x14ac:dyDescent="0.25">
      <c r="A43" s="58"/>
      <c r="B43" s="58" t="s">
        <v>11</v>
      </c>
      <c r="C43" s="58"/>
      <c r="D43" s="58"/>
      <c r="E43" s="58"/>
      <c r="F43" s="58"/>
      <c r="G43" s="58"/>
      <c r="H43" s="58"/>
      <c r="I43" s="59">
        <v>10000000</v>
      </c>
      <c r="J43" s="58"/>
      <c r="K43" s="54"/>
      <c r="L43" s="54"/>
      <c r="M43" s="54"/>
      <c r="N43" s="54"/>
      <c r="O43" s="5">
        <v>5000000</v>
      </c>
      <c r="P43">
        <v>5000</v>
      </c>
      <c r="Q43">
        <v>4071</v>
      </c>
    </row>
    <row r="44" spans="1:22" hidden="1" x14ac:dyDescent="0.25">
      <c r="A44" s="58"/>
      <c r="B44" s="58"/>
      <c r="C44" s="58"/>
      <c r="D44" s="58"/>
      <c r="E44" s="58"/>
      <c r="F44" s="58"/>
      <c r="G44" s="58"/>
      <c r="H44" s="58"/>
      <c r="I44" s="59">
        <v>25000000</v>
      </c>
      <c r="J44" s="58"/>
      <c r="K44" s="54"/>
      <c r="L44" s="54"/>
      <c r="M44" s="54"/>
      <c r="N44" s="54"/>
      <c r="O44" s="5">
        <v>10000000</v>
      </c>
      <c r="P44">
        <v>5000</v>
      </c>
      <c r="Q44">
        <v>6490</v>
      </c>
    </row>
    <row r="45" spans="1:22" hidden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4"/>
      <c r="L45" s="54"/>
      <c r="M45" s="54"/>
      <c r="N45" s="54"/>
      <c r="O45" s="5">
        <v>25000000</v>
      </c>
      <c r="P45">
        <v>5000</v>
      </c>
      <c r="Q45">
        <v>12626</v>
      </c>
    </row>
    <row r="46" spans="1:22" ht="14.25" hidden="1" customHeight="1" x14ac:dyDescent="0.2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4"/>
      <c r="L46" s="54"/>
      <c r="M46" s="54"/>
      <c r="N46" s="54"/>
    </row>
    <row r="47" spans="1:22" ht="23.25" customHeight="1" x14ac:dyDescent="0.25">
      <c r="A47" s="133" t="s">
        <v>59</v>
      </c>
      <c r="B47" s="133"/>
      <c r="C47" s="133"/>
      <c r="D47" s="133"/>
      <c r="E47" s="133"/>
      <c r="F47" s="133"/>
      <c r="G47" s="133"/>
      <c r="H47" s="58"/>
      <c r="I47" s="58"/>
      <c r="J47" s="58"/>
      <c r="K47" s="54"/>
      <c r="L47" s="54"/>
      <c r="M47" s="54"/>
      <c r="N47" s="54"/>
    </row>
    <row r="48" spans="1:22" x14ac:dyDescent="0.25">
      <c r="A48" s="133"/>
      <c r="B48" s="133"/>
      <c r="C48" s="133"/>
      <c r="D48" s="133"/>
      <c r="E48" s="133"/>
      <c r="F48" s="133"/>
      <c r="G48" s="133"/>
      <c r="H48" s="58"/>
      <c r="I48" s="58"/>
      <c r="J48" s="58"/>
      <c r="K48" s="54"/>
      <c r="L48" s="54"/>
      <c r="M48" s="54"/>
      <c r="N48" s="54"/>
    </row>
    <row r="49" spans="1:21" ht="0.75" customHeight="1" x14ac:dyDescent="0.25">
      <c r="A49" s="58" t="s">
        <v>8</v>
      </c>
      <c r="B49" s="47"/>
      <c r="C49" s="58"/>
      <c r="D49" s="58"/>
      <c r="E49" s="58"/>
      <c r="F49" s="58"/>
      <c r="G49" s="58"/>
      <c r="H49" s="58"/>
      <c r="I49" s="58"/>
      <c r="J49" s="58"/>
      <c r="K49" s="54"/>
      <c r="L49" s="54"/>
      <c r="M49" s="54"/>
      <c r="N49" s="54"/>
    </row>
    <row r="50" spans="1:21" ht="15" hidden="1" customHeight="1" x14ac:dyDescent="0.25">
      <c r="A50" s="58" t="s">
        <v>9</v>
      </c>
      <c r="B50" s="47"/>
      <c r="C50" s="58"/>
      <c r="D50" s="58"/>
      <c r="E50" s="58"/>
      <c r="F50" s="58"/>
      <c r="G50" s="58"/>
      <c r="H50" s="58"/>
      <c r="I50" s="58"/>
      <c r="J50" s="58"/>
      <c r="K50" s="54"/>
      <c r="L50" s="54"/>
      <c r="M50" s="54"/>
      <c r="N50" s="54"/>
    </row>
    <row r="51" spans="1:21" ht="15" hidden="1" customHeight="1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53"/>
      <c r="L51" s="53"/>
      <c r="M51" s="53"/>
      <c r="N51" s="53"/>
      <c r="O51" s="1"/>
      <c r="P51" s="1"/>
      <c r="Q51" s="1"/>
      <c r="R51" s="1"/>
      <c r="S51" s="1"/>
      <c r="T51" s="1"/>
      <c r="U51" s="1"/>
    </row>
    <row r="52" spans="1:21" ht="15" hidden="1" customHeight="1" x14ac:dyDescent="0.25">
      <c r="A52" s="47"/>
      <c r="B52" s="53"/>
      <c r="C52" s="47"/>
      <c r="D52" s="47"/>
      <c r="E52" s="47"/>
      <c r="F52" s="47"/>
      <c r="G52" s="47"/>
      <c r="H52" s="47"/>
      <c r="I52" s="47"/>
      <c r="J52" s="47"/>
      <c r="K52" s="53"/>
      <c r="L52" s="53"/>
      <c r="M52" s="53"/>
      <c r="N52" s="53"/>
      <c r="O52" s="1"/>
      <c r="P52" s="1"/>
      <c r="Q52" s="1"/>
      <c r="R52" s="1"/>
      <c r="S52" s="1"/>
      <c r="T52" s="1"/>
      <c r="U52" s="1"/>
    </row>
    <row r="53" spans="1:21" ht="12" hidden="1" customHeight="1" x14ac:dyDescent="0.25">
      <c r="A53" s="47"/>
      <c r="B53" s="53"/>
      <c r="C53" s="47"/>
      <c r="D53" s="47"/>
      <c r="E53" s="47"/>
      <c r="F53" s="47"/>
      <c r="G53" s="47"/>
      <c r="H53" s="47"/>
      <c r="I53" s="47"/>
      <c r="J53" s="47"/>
      <c r="K53" s="53"/>
      <c r="L53" s="53"/>
      <c r="M53" s="53"/>
      <c r="N53" s="53"/>
      <c r="O53" s="1"/>
      <c r="P53" s="1"/>
      <c r="Q53" s="1"/>
      <c r="R53" s="1"/>
      <c r="S53" s="1"/>
      <c r="T53" s="1"/>
      <c r="U53" s="1"/>
    </row>
    <row r="54" spans="1:21" ht="18" hidden="1" customHeight="1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1"/>
      <c r="P54" s="1"/>
      <c r="Q54" s="1"/>
      <c r="R54" s="1"/>
      <c r="S54" s="1"/>
      <c r="T54" s="1"/>
      <c r="U54" s="1"/>
    </row>
    <row r="55" spans="1:21" ht="15" hidden="1" customHeight="1" x14ac:dyDescent="0.25">
      <c r="A55" s="53" t="s">
        <v>8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1"/>
      <c r="P55" s="1"/>
      <c r="Q55" s="1"/>
      <c r="R55" s="1"/>
      <c r="S55" s="1"/>
      <c r="T55" s="1"/>
      <c r="U55" s="1"/>
    </row>
    <row r="56" spans="1:21" ht="15" hidden="1" customHeight="1" x14ac:dyDescent="0.25">
      <c r="A56" s="53" t="s">
        <v>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1"/>
      <c r="P56" s="1"/>
      <c r="Q56" s="1"/>
      <c r="R56" s="1"/>
      <c r="S56" s="1"/>
      <c r="T56" s="1"/>
      <c r="U56" s="1"/>
    </row>
    <row r="57" spans="1:21" ht="15" hidden="1" customHeight="1" x14ac:dyDescent="0.25">
      <c r="A57" s="60" t="s">
        <v>10</v>
      </c>
      <c r="B57" s="61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1"/>
      <c r="P57" s="1"/>
      <c r="Q57" s="1"/>
      <c r="R57" s="1"/>
      <c r="S57" s="1"/>
      <c r="T57" s="1"/>
      <c r="U57" s="1"/>
    </row>
    <row r="58" spans="1:21" ht="33" customHeight="1" x14ac:dyDescent="0.25">
      <c r="A58" s="82"/>
      <c r="B58" s="54"/>
      <c r="C58" s="82"/>
      <c r="D58" s="82"/>
      <c r="E58" s="82"/>
      <c r="F58" s="82"/>
      <c r="G58" s="82"/>
      <c r="H58" s="82"/>
      <c r="I58" s="53"/>
      <c r="J58" s="53"/>
      <c r="K58" s="53"/>
      <c r="L58" s="53"/>
      <c r="M58" s="53"/>
      <c r="N58" s="53"/>
      <c r="O58" s="1"/>
      <c r="P58" s="1"/>
      <c r="Q58" s="1"/>
      <c r="R58" s="1"/>
      <c r="S58" s="1"/>
      <c r="T58" s="1"/>
      <c r="U58" s="1"/>
    </row>
    <row r="59" spans="1:21" x14ac:dyDescent="0.25">
      <c r="A59" s="61"/>
      <c r="B59" s="54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49"/>
      <c r="P59" s="49"/>
      <c r="Q59" s="49"/>
      <c r="R59" s="49"/>
      <c r="S59" s="49"/>
      <c r="T59" s="49"/>
      <c r="U59" s="49"/>
    </row>
    <row r="60" spans="1:2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2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2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2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2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</sheetData>
  <sheetProtection selectLockedCells="1"/>
  <mergeCells count="37">
    <mergeCell ref="I19:J19"/>
    <mergeCell ref="A1:J1"/>
    <mergeCell ref="D2:F2"/>
    <mergeCell ref="I17:J17"/>
    <mergeCell ref="A12:G12"/>
    <mergeCell ref="I12:J12"/>
    <mergeCell ref="I13:J13"/>
    <mergeCell ref="D3:J3"/>
    <mergeCell ref="D4:J4"/>
    <mergeCell ref="D5:J5"/>
    <mergeCell ref="D6:J6"/>
    <mergeCell ref="D7:J7"/>
    <mergeCell ref="D8:J8"/>
    <mergeCell ref="D9:J10"/>
    <mergeCell ref="I21:J21"/>
    <mergeCell ref="I22:J22"/>
    <mergeCell ref="I23:J23"/>
    <mergeCell ref="I27:J27"/>
    <mergeCell ref="I28:J28"/>
    <mergeCell ref="I24:J24"/>
    <mergeCell ref="I25:J25"/>
    <mergeCell ref="I26:J26"/>
    <mergeCell ref="A23:G24"/>
    <mergeCell ref="A47:G48"/>
    <mergeCell ref="A32:H33"/>
    <mergeCell ref="A30:G31"/>
    <mergeCell ref="I34:J34"/>
    <mergeCell ref="I29:J29"/>
    <mergeCell ref="I31:J31"/>
    <mergeCell ref="I32:J32"/>
    <mergeCell ref="I33:J33"/>
    <mergeCell ref="A40:G40"/>
    <mergeCell ref="A35:G35"/>
    <mergeCell ref="I35:J35"/>
    <mergeCell ref="A38:G39"/>
    <mergeCell ref="I38:J39"/>
    <mergeCell ref="A37:I37"/>
  </mergeCells>
  <dataValidations count="3">
    <dataValidation type="list" allowBlank="1" showInputMessage="1" showErrorMessage="1" sqref="I13:J13 I40:I44" xr:uid="{00000000-0002-0000-0100-000000000000}">
      <formula1>$I$40:$I$44</formula1>
    </dataValidation>
    <dataValidation type="list" allowBlank="1" showInputMessage="1" showErrorMessage="1" sqref="I12:J12" xr:uid="{00000000-0002-0000-0100-000001000000}">
      <formula1>$A$15:$D$15</formula1>
    </dataValidation>
    <dataValidation type="list" allowBlank="1" showInputMessage="1" showErrorMessage="1" sqref="I17:J17" xr:uid="{00000000-0002-0000-0100-000002000000}">
      <formula1>$X$10:$X$13</formula1>
    </dataValidation>
  </dataValidations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Afkrydsningsfelt 2">
              <controlPr defaultSize="0" autoFill="0" autoLine="0" autoPict="0">
                <anchor moveWithCells="1">
                  <from>
                    <xdr:col>8</xdr:col>
                    <xdr:colOff>28575</xdr:colOff>
                    <xdr:row>20</xdr:row>
                    <xdr:rowOff>0</xdr:rowOff>
                  </from>
                  <to>
                    <xdr:col>8</xdr:col>
                    <xdr:colOff>381000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8</xdr:col>
                    <xdr:colOff>28575</xdr:colOff>
                    <xdr:row>21</xdr:row>
                    <xdr:rowOff>0</xdr:rowOff>
                  </from>
                  <to>
                    <xdr:col>8</xdr:col>
                    <xdr:colOff>381000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8</xdr:col>
                    <xdr:colOff>28575</xdr:colOff>
                    <xdr:row>23</xdr:row>
                    <xdr:rowOff>0</xdr:rowOff>
                  </from>
                  <to>
                    <xdr:col>8</xdr:col>
                    <xdr:colOff>381000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Afkrydsningsfelt 6">
              <controlPr defaultSize="0" autoFill="0" autoLine="0" autoPict="0">
                <anchor moveWithCells="1">
                  <from>
                    <xdr:col>8</xdr:col>
                    <xdr:colOff>609600</xdr:colOff>
                    <xdr:row>19</xdr:row>
                    <xdr:rowOff>228600</xdr:rowOff>
                  </from>
                  <to>
                    <xdr:col>8</xdr:col>
                    <xdr:colOff>914400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8</xdr:col>
                    <xdr:colOff>28575</xdr:colOff>
                    <xdr:row>21</xdr:row>
                    <xdr:rowOff>0</xdr:rowOff>
                  </from>
                  <to>
                    <xdr:col>8</xdr:col>
                    <xdr:colOff>381000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8</xdr:col>
                    <xdr:colOff>609600</xdr:colOff>
                    <xdr:row>20</xdr:row>
                    <xdr:rowOff>228600</xdr:rowOff>
                  </from>
                  <to>
                    <xdr:col>8</xdr:col>
                    <xdr:colOff>914400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8</xdr:col>
                    <xdr:colOff>28575</xdr:colOff>
                    <xdr:row>23</xdr:row>
                    <xdr:rowOff>0</xdr:rowOff>
                  </from>
                  <to>
                    <xdr:col>8</xdr:col>
                    <xdr:colOff>381000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8</xdr:col>
                    <xdr:colOff>609600</xdr:colOff>
                    <xdr:row>22</xdr:row>
                    <xdr:rowOff>228600</xdr:rowOff>
                  </from>
                  <to>
                    <xdr:col>8</xdr:col>
                    <xdr:colOff>914400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2" name="Check Box 37">
              <controlPr locked="0" defaultSize="0" autoFill="0" autoLine="0" autoPict="0">
                <anchor moveWithCells="1">
                  <from>
                    <xdr:col>8</xdr:col>
                    <xdr:colOff>28575</xdr:colOff>
                    <xdr:row>26</xdr:row>
                    <xdr:rowOff>0</xdr:rowOff>
                  </from>
                  <to>
                    <xdr:col>8</xdr:col>
                    <xdr:colOff>381000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3" name="Check Box 38">
              <controlPr defaultSize="0" autoFill="0" autoLine="0" autoPict="0">
                <anchor moveWithCells="1">
                  <from>
                    <xdr:col>8</xdr:col>
                    <xdr:colOff>609600</xdr:colOff>
                    <xdr:row>25</xdr:row>
                    <xdr:rowOff>228600</xdr:rowOff>
                  </from>
                  <to>
                    <xdr:col>8</xdr:col>
                    <xdr:colOff>914400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4" name="Check Box 39">
              <controlPr defaultSize="0" autoFill="0" autoLine="0" autoPict="0">
                <anchor moveWithCells="1">
                  <from>
                    <xdr:col>8</xdr:col>
                    <xdr:colOff>28575</xdr:colOff>
                    <xdr:row>28</xdr:row>
                    <xdr:rowOff>0</xdr:rowOff>
                  </from>
                  <to>
                    <xdr:col>8</xdr:col>
                    <xdr:colOff>381000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5" name="Check Box 40">
              <controlPr defaultSize="0" autoFill="0" autoLine="0" autoPict="0">
                <anchor moveWithCells="1">
                  <from>
                    <xdr:col>8</xdr:col>
                    <xdr:colOff>609600</xdr:colOff>
                    <xdr:row>27</xdr:row>
                    <xdr:rowOff>228600</xdr:rowOff>
                  </from>
                  <to>
                    <xdr:col>8</xdr:col>
                    <xdr:colOff>914400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6" name="Check Box 41">
              <controlPr defaultSize="0" autoFill="0" autoLine="0" autoPict="0">
                <anchor moveWithCells="1">
                  <from>
                    <xdr:col>8</xdr:col>
                    <xdr:colOff>28575</xdr:colOff>
                    <xdr:row>30</xdr:row>
                    <xdr:rowOff>0</xdr:rowOff>
                  </from>
                  <to>
                    <xdr:col>8</xdr:col>
                    <xdr:colOff>381000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7" name="Check Box 42">
              <controlPr defaultSize="0" autoFill="0" autoLine="0" autoPict="0">
                <anchor moveWithCells="1">
                  <from>
                    <xdr:col>8</xdr:col>
                    <xdr:colOff>609600</xdr:colOff>
                    <xdr:row>29</xdr:row>
                    <xdr:rowOff>228600</xdr:rowOff>
                  </from>
                  <to>
                    <xdr:col>8</xdr:col>
                    <xdr:colOff>914400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8" name="Check Box 43">
              <controlPr defaultSize="0" autoFill="0" autoLine="0" autoPict="0">
                <anchor moveWithCells="1">
                  <from>
                    <xdr:col>8</xdr:col>
                    <xdr:colOff>28575</xdr:colOff>
                    <xdr:row>32</xdr:row>
                    <xdr:rowOff>0</xdr:rowOff>
                  </from>
                  <to>
                    <xdr:col>8</xdr:col>
                    <xdr:colOff>381000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9" name="Check Box 44">
              <controlPr defaultSize="0" autoFill="0" autoLine="0" autoPict="0">
                <anchor moveWithCells="1">
                  <from>
                    <xdr:col>8</xdr:col>
                    <xdr:colOff>609600</xdr:colOff>
                    <xdr:row>31</xdr:row>
                    <xdr:rowOff>228600</xdr:rowOff>
                  </from>
                  <to>
                    <xdr:col>8</xdr:col>
                    <xdr:colOff>914400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0" name="Check Box 45">
              <controlPr defaultSize="0" autoFill="0" autoLine="0" autoPict="0">
                <anchor moveWithCells="1">
                  <from>
                    <xdr:col>8</xdr:col>
                    <xdr:colOff>28575</xdr:colOff>
                    <xdr:row>33</xdr:row>
                    <xdr:rowOff>0</xdr:rowOff>
                  </from>
                  <to>
                    <xdr:col>8</xdr:col>
                    <xdr:colOff>381000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1" name="Check Box 46">
              <controlPr defaultSize="0" autoFill="0" autoLine="0" autoPict="0">
                <anchor moveWithCells="1">
                  <from>
                    <xdr:col>8</xdr:col>
                    <xdr:colOff>609600</xdr:colOff>
                    <xdr:row>32</xdr:row>
                    <xdr:rowOff>228600</xdr:rowOff>
                  </from>
                  <to>
                    <xdr:col>8</xdr:col>
                    <xdr:colOff>914400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  <tableParts count="1">
    <tablePart r:id="rId2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B3AC-0804-4ABA-87FB-F6C9D1412A11}">
  <sheetPr codeName="Ark7"/>
  <dimension ref="A1:S48"/>
  <sheetViews>
    <sheetView workbookViewId="0">
      <selection activeCell="H48" sqref="H48"/>
    </sheetView>
  </sheetViews>
  <sheetFormatPr defaultRowHeight="15" x14ac:dyDescent="0.25"/>
  <cols>
    <col min="3" max="3" width="20" bestFit="1" customWidth="1"/>
    <col min="6" max="6" width="9" bestFit="1" customWidth="1"/>
    <col min="7" max="7" width="7.85546875" bestFit="1" customWidth="1"/>
    <col min="8" max="8" width="20" bestFit="1" customWidth="1"/>
    <col min="11" max="11" width="9" bestFit="1" customWidth="1"/>
    <col min="12" max="12" width="7.85546875" bestFit="1" customWidth="1"/>
    <col min="13" max="13" width="20" bestFit="1" customWidth="1"/>
    <col min="14" max="14" width="8" bestFit="1" customWidth="1"/>
    <col min="16" max="16" width="9" bestFit="1" customWidth="1"/>
    <col min="17" max="17" width="7.85546875" bestFit="1" customWidth="1"/>
    <col min="18" max="18" width="20" bestFit="1" customWidth="1"/>
  </cols>
  <sheetData>
    <row r="1" spans="1:19" x14ac:dyDescent="0.25">
      <c r="A1" t="s">
        <v>34</v>
      </c>
      <c r="B1" t="s">
        <v>35</v>
      </c>
      <c r="C1" t="s">
        <v>36</v>
      </c>
      <c r="D1" t="s">
        <v>37</v>
      </c>
      <c r="F1" t="s">
        <v>34</v>
      </c>
      <c r="G1" t="s">
        <v>35</v>
      </c>
      <c r="H1" t="s">
        <v>36</v>
      </c>
      <c r="I1" t="s">
        <v>37</v>
      </c>
      <c r="K1" t="s">
        <v>34</v>
      </c>
      <c r="L1" t="s">
        <v>35</v>
      </c>
      <c r="M1" t="s">
        <v>36</v>
      </c>
      <c r="N1" t="s">
        <v>37</v>
      </c>
      <c r="P1" t="s">
        <v>34</v>
      </c>
      <c r="Q1" t="s">
        <v>35</v>
      </c>
      <c r="R1" t="s">
        <v>36</v>
      </c>
      <c r="S1" t="s">
        <v>37</v>
      </c>
    </row>
    <row r="2" spans="1:19" x14ac:dyDescent="0.25">
      <c r="A2">
        <v>1000000</v>
      </c>
      <c r="B2" t="s">
        <v>8</v>
      </c>
      <c r="C2" s="75">
        <v>50000000</v>
      </c>
      <c r="D2">
        <v>531</v>
      </c>
      <c r="F2">
        <v>1000000</v>
      </c>
      <c r="G2" t="s">
        <v>9</v>
      </c>
      <c r="H2" s="75">
        <v>50000000</v>
      </c>
      <c r="I2">
        <v>767</v>
      </c>
      <c r="K2">
        <v>1000000</v>
      </c>
      <c r="L2" t="s">
        <v>10</v>
      </c>
      <c r="M2" s="75">
        <v>50000000</v>
      </c>
      <c r="N2">
        <v>1121</v>
      </c>
      <c r="P2">
        <v>1000000</v>
      </c>
      <c r="Q2" t="s">
        <v>11</v>
      </c>
      <c r="R2" s="75">
        <v>50000000</v>
      </c>
      <c r="S2">
        <v>1534</v>
      </c>
    </row>
    <row r="3" spans="1:19" x14ac:dyDescent="0.25">
      <c r="B3" t="s">
        <v>8</v>
      </c>
      <c r="C3" s="75">
        <v>75000000</v>
      </c>
      <c r="D3">
        <v>767</v>
      </c>
      <c r="G3" t="s">
        <v>9</v>
      </c>
      <c r="H3" s="75">
        <v>75000000</v>
      </c>
      <c r="I3">
        <v>767</v>
      </c>
      <c r="L3" t="s">
        <v>10</v>
      </c>
      <c r="M3" s="75">
        <v>75000000</v>
      </c>
      <c r="N3">
        <v>1121</v>
      </c>
      <c r="Q3" t="s">
        <v>11</v>
      </c>
      <c r="R3" s="75">
        <v>75000000</v>
      </c>
      <c r="S3">
        <v>1534</v>
      </c>
    </row>
    <row r="4" spans="1:19" x14ac:dyDescent="0.25">
      <c r="B4" t="s">
        <v>8</v>
      </c>
      <c r="C4" s="75">
        <v>100000000</v>
      </c>
      <c r="D4">
        <v>1121</v>
      </c>
      <c r="G4" t="s">
        <v>9</v>
      </c>
      <c r="H4" s="75">
        <v>100000000</v>
      </c>
      <c r="I4">
        <v>1121</v>
      </c>
      <c r="L4" t="s">
        <v>10</v>
      </c>
      <c r="M4" s="75">
        <v>100000000</v>
      </c>
      <c r="N4">
        <v>1121</v>
      </c>
      <c r="Q4" t="s">
        <v>11</v>
      </c>
      <c r="R4" s="75">
        <v>100000000</v>
      </c>
      <c r="S4">
        <v>1534</v>
      </c>
    </row>
    <row r="5" spans="1:19" x14ac:dyDescent="0.25">
      <c r="B5" t="s">
        <v>8</v>
      </c>
      <c r="C5" s="75">
        <v>150000000</v>
      </c>
      <c r="D5">
        <v>1534</v>
      </c>
      <c r="G5" t="s">
        <v>9</v>
      </c>
      <c r="H5" s="75">
        <v>150000000</v>
      </c>
      <c r="I5">
        <v>1534</v>
      </c>
      <c r="L5" t="s">
        <v>10</v>
      </c>
      <c r="M5" s="75">
        <v>150000000</v>
      </c>
      <c r="N5">
        <v>1534</v>
      </c>
      <c r="Q5" t="s">
        <v>11</v>
      </c>
      <c r="R5" s="75">
        <v>150000000</v>
      </c>
      <c r="S5">
        <v>1534</v>
      </c>
    </row>
    <row r="6" spans="1:19" x14ac:dyDescent="0.25">
      <c r="A6">
        <v>3000000</v>
      </c>
      <c r="B6" t="s">
        <v>8</v>
      </c>
      <c r="C6" s="75">
        <v>50000000</v>
      </c>
      <c r="D6">
        <v>767</v>
      </c>
      <c r="F6">
        <v>3000000</v>
      </c>
      <c r="G6" t="s">
        <v>9</v>
      </c>
      <c r="H6" s="75">
        <v>50000000</v>
      </c>
      <c r="I6">
        <v>1003</v>
      </c>
      <c r="K6">
        <v>3000000</v>
      </c>
      <c r="L6" t="s">
        <v>10</v>
      </c>
      <c r="M6" s="75">
        <v>50000000</v>
      </c>
      <c r="N6">
        <v>1357</v>
      </c>
      <c r="P6">
        <v>3000000</v>
      </c>
      <c r="Q6" t="s">
        <v>11</v>
      </c>
      <c r="R6" s="75">
        <v>50000000</v>
      </c>
      <c r="S6">
        <v>1770</v>
      </c>
    </row>
    <row r="7" spans="1:19" x14ac:dyDescent="0.25">
      <c r="B7" t="s">
        <v>8</v>
      </c>
      <c r="C7" s="75">
        <v>75000000</v>
      </c>
      <c r="D7">
        <v>1003</v>
      </c>
      <c r="G7" t="s">
        <v>9</v>
      </c>
      <c r="H7" s="75">
        <v>75000000</v>
      </c>
      <c r="I7">
        <v>1003</v>
      </c>
      <c r="L7" t="s">
        <v>10</v>
      </c>
      <c r="M7" s="75">
        <v>75000000</v>
      </c>
      <c r="N7">
        <v>1357</v>
      </c>
      <c r="Q7" t="s">
        <v>11</v>
      </c>
      <c r="R7" s="75">
        <v>75000000</v>
      </c>
      <c r="S7">
        <v>1770</v>
      </c>
    </row>
    <row r="8" spans="1:19" x14ac:dyDescent="0.25">
      <c r="B8" t="s">
        <v>8</v>
      </c>
      <c r="C8" s="75">
        <v>100000000</v>
      </c>
      <c r="D8">
        <v>1357</v>
      </c>
      <c r="G8" t="s">
        <v>9</v>
      </c>
      <c r="H8" s="75">
        <v>100000000</v>
      </c>
      <c r="I8">
        <v>1357</v>
      </c>
      <c r="L8" t="s">
        <v>10</v>
      </c>
      <c r="M8" s="75">
        <v>100000000</v>
      </c>
      <c r="N8">
        <v>1357</v>
      </c>
      <c r="Q8" t="s">
        <v>11</v>
      </c>
      <c r="R8" s="75">
        <v>100000000</v>
      </c>
      <c r="S8">
        <v>1770</v>
      </c>
    </row>
    <row r="9" spans="1:19" x14ac:dyDescent="0.25">
      <c r="B9" t="s">
        <v>8</v>
      </c>
      <c r="C9" s="75">
        <v>150000000</v>
      </c>
      <c r="D9">
        <v>1770</v>
      </c>
      <c r="G9" t="s">
        <v>9</v>
      </c>
      <c r="H9" s="75">
        <v>150000000</v>
      </c>
      <c r="I9">
        <v>1770</v>
      </c>
      <c r="L9" t="s">
        <v>10</v>
      </c>
      <c r="M9" s="75">
        <v>150000000</v>
      </c>
      <c r="N9">
        <v>1770</v>
      </c>
      <c r="Q9" t="s">
        <v>11</v>
      </c>
      <c r="R9" s="75">
        <v>150000000</v>
      </c>
      <c r="S9">
        <v>1770</v>
      </c>
    </row>
    <row r="10" spans="1:19" x14ac:dyDescent="0.25">
      <c r="A10">
        <v>5000000</v>
      </c>
      <c r="B10" t="s">
        <v>8</v>
      </c>
      <c r="C10" s="75">
        <v>50000000</v>
      </c>
      <c r="D10">
        <v>1711</v>
      </c>
      <c r="F10">
        <v>5000000</v>
      </c>
      <c r="G10" t="s">
        <v>9</v>
      </c>
      <c r="H10" s="75">
        <v>50000000</v>
      </c>
      <c r="I10">
        <v>2065</v>
      </c>
      <c r="K10">
        <v>5000000</v>
      </c>
      <c r="L10" t="s">
        <v>10</v>
      </c>
      <c r="M10" s="75">
        <v>50000000</v>
      </c>
      <c r="N10">
        <v>2891</v>
      </c>
      <c r="P10">
        <v>5000000</v>
      </c>
      <c r="Q10" t="s">
        <v>11</v>
      </c>
      <c r="R10" s="75">
        <v>50000000</v>
      </c>
      <c r="S10">
        <v>4071</v>
      </c>
    </row>
    <row r="11" spans="1:19" x14ac:dyDescent="0.25">
      <c r="B11" t="s">
        <v>8</v>
      </c>
      <c r="C11" s="75">
        <v>75000000</v>
      </c>
      <c r="D11">
        <v>2065</v>
      </c>
      <c r="G11" t="s">
        <v>9</v>
      </c>
      <c r="H11" s="75">
        <v>75000000</v>
      </c>
      <c r="I11">
        <v>2065</v>
      </c>
      <c r="L11" t="s">
        <v>10</v>
      </c>
      <c r="M11" s="75">
        <v>75000000</v>
      </c>
      <c r="N11">
        <v>2891</v>
      </c>
      <c r="Q11" t="s">
        <v>11</v>
      </c>
      <c r="R11" s="75">
        <v>75000000</v>
      </c>
      <c r="S11">
        <v>4071</v>
      </c>
    </row>
    <row r="12" spans="1:19" x14ac:dyDescent="0.25">
      <c r="B12" t="s">
        <v>8</v>
      </c>
      <c r="C12" s="75">
        <v>100000000</v>
      </c>
      <c r="D12">
        <v>2891</v>
      </c>
      <c r="G12" t="s">
        <v>9</v>
      </c>
      <c r="H12" s="75">
        <v>100000000</v>
      </c>
      <c r="I12">
        <v>2891</v>
      </c>
      <c r="L12" t="s">
        <v>10</v>
      </c>
      <c r="M12" s="75">
        <v>100000000</v>
      </c>
      <c r="N12">
        <v>2891</v>
      </c>
      <c r="Q12" t="s">
        <v>11</v>
      </c>
      <c r="R12" s="75">
        <v>100000000</v>
      </c>
      <c r="S12">
        <v>4071</v>
      </c>
    </row>
    <row r="13" spans="1:19" x14ac:dyDescent="0.25">
      <c r="B13" t="s">
        <v>8</v>
      </c>
      <c r="C13" s="75">
        <v>150000000</v>
      </c>
      <c r="D13">
        <v>4071</v>
      </c>
      <c r="G13" t="s">
        <v>9</v>
      </c>
      <c r="H13" s="75">
        <v>150000000</v>
      </c>
      <c r="I13">
        <v>4071</v>
      </c>
      <c r="L13" t="s">
        <v>10</v>
      </c>
      <c r="M13" s="75">
        <v>150000000</v>
      </c>
      <c r="N13">
        <v>4071</v>
      </c>
      <c r="Q13" t="s">
        <v>11</v>
      </c>
      <c r="R13" s="75">
        <v>150000000</v>
      </c>
      <c r="S13">
        <v>4071</v>
      </c>
    </row>
    <row r="14" spans="1:19" x14ac:dyDescent="0.25">
      <c r="A14">
        <v>10000000</v>
      </c>
      <c r="B14" t="s">
        <v>8</v>
      </c>
      <c r="C14" s="75">
        <v>50000000</v>
      </c>
      <c r="D14">
        <v>3304</v>
      </c>
      <c r="F14">
        <v>10000000</v>
      </c>
      <c r="G14" t="s">
        <v>9</v>
      </c>
      <c r="H14" s="75">
        <v>50000000</v>
      </c>
      <c r="I14">
        <v>4130</v>
      </c>
      <c r="K14">
        <v>10000000</v>
      </c>
      <c r="L14" t="s">
        <v>10</v>
      </c>
      <c r="M14" s="75">
        <v>50000000</v>
      </c>
      <c r="N14">
        <v>5310</v>
      </c>
      <c r="P14">
        <v>10000000</v>
      </c>
      <c r="Q14" t="s">
        <v>11</v>
      </c>
      <c r="R14" s="75">
        <v>50000000</v>
      </c>
      <c r="S14">
        <v>6490</v>
      </c>
    </row>
    <row r="15" spans="1:19" x14ac:dyDescent="0.25">
      <c r="B15" t="s">
        <v>8</v>
      </c>
      <c r="C15" s="75">
        <v>75000000</v>
      </c>
      <c r="D15">
        <v>4130</v>
      </c>
      <c r="G15" t="s">
        <v>9</v>
      </c>
      <c r="H15" s="75">
        <v>75000000</v>
      </c>
      <c r="I15">
        <v>4130</v>
      </c>
      <c r="L15" t="s">
        <v>10</v>
      </c>
      <c r="M15" s="75">
        <v>75000000</v>
      </c>
      <c r="N15">
        <v>5310</v>
      </c>
      <c r="Q15" t="s">
        <v>11</v>
      </c>
      <c r="R15" s="75">
        <v>75000000</v>
      </c>
      <c r="S15">
        <v>6490</v>
      </c>
    </row>
    <row r="16" spans="1:19" x14ac:dyDescent="0.25">
      <c r="B16" t="s">
        <v>8</v>
      </c>
      <c r="C16" s="75">
        <v>100000000</v>
      </c>
      <c r="D16">
        <v>5310</v>
      </c>
      <c r="G16" t="s">
        <v>9</v>
      </c>
      <c r="H16" s="75">
        <v>100000000</v>
      </c>
      <c r="I16">
        <v>5310</v>
      </c>
      <c r="L16" t="s">
        <v>10</v>
      </c>
      <c r="M16" s="75">
        <v>100000000</v>
      </c>
      <c r="N16">
        <v>5310</v>
      </c>
      <c r="Q16" t="s">
        <v>11</v>
      </c>
      <c r="R16" s="75">
        <v>100000000</v>
      </c>
      <c r="S16">
        <v>6490</v>
      </c>
    </row>
    <row r="17" spans="1:19" x14ac:dyDescent="0.25">
      <c r="B17" t="s">
        <v>8</v>
      </c>
      <c r="C17" s="75">
        <v>150000000</v>
      </c>
      <c r="D17">
        <v>6490</v>
      </c>
      <c r="G17" t="s">
        <v>9</v>
      </c>
      <c r="H17" s="75">
        <v>150000000</v>
      </c>
      <c r="I17">
        <v>6490</v>
      </c>
      <c r="L17" t="s">
        <v>10</v>
      </c>
      <c r="M17" s="75">
        <v>150000000</v>
      </c>
      <c r="N17">
        <v>6490</v>
      </c>
      <c r="Q17" t="s">
        <v>11</v>
      </c>
      <c r="R17" s="75">
        <v>150000000</v>
      </c>
      <c r="S17">
        <v>6490</v>
      </c>
    </row>
    <row r="18" spans="1:19" x14ac:dyDescent="0.25">
      <c r="A18">
        <v>25000000</v>
      </c>
      <c r="B18" t="s">
        <v>8</v>
      </c>
      <c r="C18" s="75">
        <v>50000000</v>
      </c>
      <c r="D18">
        <v>9440</v>
      </c>
      <c r="F18">
        <v>25000000</v>
      </c>
      <c r="G18" t="s">
        <v>9</v>
      </c>
      <c r="H18" s="75">
        <v>50000000</v>
      </c>
      <c r="I18">
        <v>10266</v>
      </c>
      <c r="K18">
        <v>25000000</v>
      </c>
      <c r="L18" t="s">
        <v>10</v>
      </c>
      <c r="M18" s="75">
        <v>50000000</v>
      </c>
      <c r="N18">
        <v>11446</v>
      </c>
      <c r="P18">
        <v>25000000</v>
      </c>
      <c r="Q18" t="s">
        <v>11</v>
      </c>
      <c r="R18" s="75">
        <v>50000000</v>
      </c>
      <c r="S18">
        <v>12626</v>
      </c>
    </row>
    <row r="19" spans="1:19" x14ac:dyDescent="0.25">
      <c r="B19" t="s">
        <v>8</v>
      </c>
      <c r="C19" s="75">
        <v>75000000</v>
      </c>
      <c r="D19">
        <v>10266</v>
      </c>
      <c r="G19" t="s">
        <v>9</v>
      </c>
      <c r="H19" s="75">
        <v>75000000</v>
      </c>
      <c r="I19">
        <v>10266</v>
      </c>
      <c r="L19" t="s">
        <v>10</v>
      </c>
      <c r="M19" s="75">
        <v>75000000</v>
      </c>
      <c r="N19">
        <v>11446</v>
      </c>
      <c r="Q19" t="s">
        <v>11</v>
      </c>
      <c r="R19" s="75">
        <v>75000000</v>
      </c>
      <c r="S19">
        <v>12626</v>
      </c>
    </row>
    <row r="20" spans="1:19" x14ac:dyDescent="0.25">
      <c r="B20" t="s">
        <v>8</v>
      </c>
      <c r="C20" s="75">
        <v>100000000</v>
      </c>
      <c r="D20">
        <v>11446</v>
      </c>
      <c r="G20" t="s">
        <v>9</v>
      </c>
      <c r="H20" s="75">
        <v>100000000</v>
      </c>
      <c r="I20">
        <v>11446</v>
      </c>
      <c r="L20" t="s">
        <v>10</v>
      </c>
      <c r="M20" s="75">
        <v>100000000</v>
      </c>
      <c r="N20">
        <v>11446</v>
      </c>
      <c r="Q20" t="s">
        <v>11</v>
      </c>
      <c r="R20" s="75">
        <v>100000000</v>
      </c>
      <c r="S20">
        <v>12626</v>
      </c>
    </row>
    <row r="21" spans="1:19" x14ac:dyDescent="0.25">
      <c r="B21" t="s">
        <v>8</v>
      </c>
      <c r="C21" s="75">
        <v>150000000</v>
      </c>
      <c r="D21">
        <v>12626</v>
      </c>
      <c r="G21" t="s">
        <v>9</v>
      </c>
      <c r="H21" s="75">
        <v>150000000</v>
      </c>
      <c r="I21">
        <v>12626</v>
      </c>
      <c r="L21" t="s">
        <v>10</v>
      </c>
      <c r="M21" s="75">
        <v>150000000</v>
      </c>
      <c r="N21">
        <v>12626</v>
      </c>
      <c r="Q21" t="s">
        <v>11</v>
      </c>
      <c r="R21" s="75">
        <v>150000000</v>
      </c>
      <c r="S21">
        <v>12626</v>
      </c>
    </row>
    <row r="23" spans="1:19" x14ac:dyDescent="0.25">
      <c r="A23" t="s">
        <v>38</v>
      </c>
      <c r="C23">
        <f>VLOOKUP(A24,C2:D5,2)</f>
        <v>531</v>
      </c>
      <c r="H23">
        <f>VLOOKUP(A24,H2:I5,2)</f>
        <v>767</v>
      </c>
      <c r="M23">
        <f>VLOOKUP(A24,M2:N5,2)</f>
        <v>1121</v>
      </c>
      <c r="R23">
        <f>VLOOKUP(A24,R2:S5,2)</f>
        <v>1534</v>
      </c>
    </row>
    <row r="24" spans="1:19" x14ac:dyDescent="0.25">
      <c r="A24">
        <f>Begæring!I17</f>
        <v>50000000</v>
      </c>
    </row>
    <row r="25" spans="1:19" x14ac:dyDescent="0.25">
      <c r="A25">
        <f>IF(Begæring!I12="0-25",'Ark1'!C23,IF(Begæring!I12="26-49",'Ark1'!H23,IF(Begæring!I12="50-99",'Ark1'!M23,IF(Begæring!I12="100-149",R23))))</f>
        <v>531</v>
      </c>
    </row>
    <row r="27" spans="1:19" x14ac:dyDescent="0.25">
      <c r="A27" t="s">
        <v>39</v>
      </c>
      <c r="C27">
        <f>VLOOKUP(A24,C6:D9,2)</f>
        <v>767</v>
      </c>
      <c r="H27">
        <f>VLOOKUP(A24,H6:I9,2)</f>
        <v>1003</v>
      </c>
      <c r="M27">
        <f>VLOOKUP(A24,M6:N9,2)</f>
        <v>1357</v>
      </c>
      <c r="R27">
        <f>VLOOKUP(A24,R6:S9,2)</f>
        <v>1770</v>
      </c>
    </row>
    <row r="29" spans="1:19" x14ac:dyDescent="0.25">
      <c r="A29">
        <f>IF(Begæring!I12="0-25",'Ark1'!C27,IF(Begæring!I12="26-49",'Ark1'!H27,IF(Begæring!I12="50-99",'Ark1'!M27,IF(Begæring!I12="100-149",R27))))</f>
        <v>767</v>
      </c>
    </row>
    <row r="31" spans="1:19" x14ac:dyDescent="0.25">
      <c r="A31" t="s">
        <v>40</v>
      </c>
      <c r="C31">
        <f>VLOOKUP(A24,C10:D13,2)</f>
        <v>1711</v>
      </c>
      <c r="H31">
        <f>VLOOKUP(A24,H10:I13,2)</f>
        <v>2065</v>
      </c>
      <c r="M31">
        <f>VLOOKUP(A24,M10:N13,2)</f>
        <v>2891</v>
      </c>
      <c r="R31">
        <f>VLOOKUP(A24,R10:S13,2)</f>
        <v>4071</v>
      </c>
    </row>
    <row r="33" spans="1:18" x14ac:dyDescent="0.25">
      <c r="A33">
        <f>IF(Begæring!I12="0-25",'Ark1'!C31,IF(Begæring!I12="26-49",'Ark1'!H31,IF(Begæring!I12="50-99",'Ark1'!M31,IF(Begæring!I12="100-149",R31))))</f>
        <v>1711</v>
      </c>
    </row>
    <row r="35" spans="1:18" x14ac:dyDescent="0.25">
      <c r="A35" t="s">
        <v>41</v>
      </c>
      <c r="C35">
        <f>VLOOKUP(A24,C14:D17,2)</f>
        <v>3304</v>
      </c>
      <c r="H35">
        <f>VLOOKUP(A24,H14:I17,2)</f>
        <v>4130</v>
      </c>
      <c r="M35">
        <f>VLOOKUP(A24,M14:N17,2)</f>
        <v>5310</v>
      </c>
      <c r="R35">
        <f>VLOOKUP(A24,R14:S17,2)</f>
        <v>6490</v>
      </c>
    </row>
    <row r="37" spans="1:18" x14ac:dyDescent="0.25">
      <c r="A37">
        <f>IF(Begæring!I12="0-25",'Ark1'!C35,IF(Begæring!I12="26-49",'Ark1'!H35,IF(Begæring!I12="50-99",'Ark1'!M35,IF(Begæring!I12="100-149",R35))))</f>
        <v>3304</v>
      </c>
    </row>
    <row r="39" spans="1:18" x14ac:dyDescent="0.25">
      <c r="A39" t="s">
        <v>42</v>
      </c>
      <c r="C39">
        <f>VLOOKUP(A24,C18:D21,2)</f>
        <v>9440</v>
      </c>
      <c r="H39">
        <f>VLOOKUP(A24,H18:I21,2)</f>
        <v>10266</v>
      </c>
      <c r="M39">
        <f>VLOOKUP(A24,M18:N21,2)</f>
        <v>11446</v>
      </c>
      <c r="R39">
        <f>VLOOKUP(A24,R18:S21,2)</f>
        <v>12626</v>
      </c>
    </row>
    <row r="41" spans="1:18" x14ac:dyDescent="0.25">
      <c r="A41">
        <f>IF(Begæring!I12="0-25",'Ark1'!C39,IF(Begæring!I12="26-49",'Ark1'!H39,IF(Begæring!I12="50-99",'Ark1'!M39,IF(Begæring!I12="100-149",R39))))</f>
        <v>9440</v>
      </c>
    </row>
    <row r="44" spans="1:18" x14ac:dyDescent="0.25">
      <c r="D44">
        <v>1000000</v>
      </c>
      <c r="E44">
        <f>A25</f>
        <v>531</v>
      </c>
    </row>
    <row r="45" spans="1:18" x14ac:dyDescent="0.25">
      <c r="D45">
        <v>3000000</v>
      </c>
      <c r="E45">
        <f>A29</f>
        <v>767</v>
      </c>
    </row>
    <row r="46" spans="1:18" x14ac:dyDescent="0.25">
      <c r="D46">
        <v>5000000</v>
      </c>
      <c r="E46">
        <f>A33</f>
        <v>1711</v>
      </c>
    </row>
    <row r="47" spans="1:18" x14ac:dyDescent="0.25">
      <c r="D47">
        <v>10000000</v>
      </c>
      <c r="E47">
        <f>A37</f>
        <v>3304</v>
      </c>
    </row>
    <row r="48" spans="1:18" x14ac:dyDescent="0.25">
      <c r="D48">
        <v>25000000</v>
      </c>
      <c r="E48">
        <f>A41</f>
        <v>9440</v>
      </c>
      <c r="H48">
        <f>VLOOKUP(Begæring!I13,'Ark1'!D44:E48,2)</f>
        <v>1711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BL492"/>
  <sheetViews>
    <sheetView showGridLines="0" showRuler="0" topLeftCell="A25" zoomScaleNormal="100" workbookViewId="0">
      <selection activeCell="Y19" sqref="Y19"/>
    </sheetView>
  </sheetViews>
  <sheetFormatPr defaultRowHeight="15" x14ac:dyDescent="0.25"/>
  <cols>
    <col min="8" max="8" width="4.85546875" customWidth="1"/>
    <col min="9" max="9" width="17.28515625" customWidth="1"/>
    <col min="10" max="10" width="2.28515625" hidden="1" customWidth="1"/>
    <col min="11" max="11" width="2.85546875" hidden="1" customWidth="1"/>
    <col min="12" max="12" width="0.140625" customWidth="1"/>
    <col min="13" max="13" width="2.5703125" hidden="1" customWidth="1"/>
    <col min="14" max="14" width="3.140625" hidden="1" customWidth="1"/>
    <col min="15" max="15" width="2.5703125" hidden="1" customWidth="1"/>
    <col min="16" max="16" width="3" hidden="1" customWidth="1"/>
    <col min="17" max="18" width="1.42578125" hidden="1" customWidth="1"/>
    <col min="19" max="19" width="2" hidden="1" customWidth="1"/>
    <col min="20" max="20" width="2.85546875" style="84" customWidth="1"/>
    <col min="21" max="21" width="3.28515625" style="84" customWidth="1"/>
    <col min="22" max="22" width="2.140625" style="84" customWidth="1"/>
    <col min="23" max="23" width="3.140625" style="84" customWidth="1"/>
    <col min="24" max="24" width="2.140625" style="84" customWidth="1"/>
    <col min="25" max="25" width="6" style="84" customWidth="1"/>
    <col min="26" max="26" width="3.7109375" style="84" customWidth="1"/>
    <col min="27" max="27" width="3.140625" style="84" customWidth="1"/>
    <col min="28" max="28" width="2.140625" style="84" customWidth="1"/>
    <col min="29" max="29" width="3.7109375" style="84" customWidth="1"/>
    <col min="30" max="30" width="3.28515625" style="84" customWidth="1"/>
    <col min="31" max="31" width="2" style="84" customWidth="1"/>
    <col min="32" max="32" width="3.5703125" style="84" customWidth="1"/>
    <col min="33" max="33" width="12.140625" style="84" customWidth="1"/>
    <col min="34" max="34" width="9.140625" style="84" customWidth="1"/>
    <col min="35" max="35" width="2.85546875" style="84" customWidth="1"/>
    <col min="36" max="64" width="9.140625" style="84"/>
  </cols>
  <sheetData>
    <row r="1" spans="1:9" ht="51" customHeight="1" x14ac:dyDescent="0.25">
      <c r="A1" s="159" t="s">
        <v>21</v>
      </c>
      <c r="B1" s="159"/>
      <c r="C1" s="159"/>
      <c r="D1" s="159"/>
      <c r="E1" s="159"/>
      <c r="F1" s="159"/>
      <c r="G1" s="159"/>
      <c r="H1" s="159"/>
      <c r="I1" s="159"/>
    </row>
    <row r="2" spans="1:9" ht="11.25" customHeight="1" x14ac:dyDescent="0.25">
      <c r="A2" s="90"/>
      <c r="B2" s="90"/>
      <c r="C2" s="90"/>
      <c r="D2" s="90"/>
      <c r="E2" s="90"/>
      <c r="F2" s="90"/>
      <c r="G2" s="90"/>
      <c r="H2" s="90"/>
      <c r="I2" s="90"/>
    </row>
    <row r="3" spans="1:9" x14ac:dyDescent="0.25">
      <c r="A3" s="122" t="s">
        <v>1</v>
      </c>
      <c r="B3" s="123"/>
      <c r="C3" s="123"/>
      <c r="D3" s="149">
        <f ca="1">Virksomhedsoplysninger!C3</f>
        <v>43966</v>
      </c>
      <c r="E3" s="149"/>
      <c r="F3" s="149"/>
      <c r="G3" s="72" t="s">
        <v>54</v>
      </c>
      <c r="H3" s="72"/>
      <c r="I3" s="72"/>
    </row>
    <row r="4" spans="1:9" ht="15" customHeight="1" x14ac:dyDescent="0.25">
      <c r="A4" s="95" t="s">
        <v>2</v>
      </c>
      <c r="B4" s="96"/>
      <c r="C4" s="96"/>
      <c r="D4" s="2">
        <f>Virksomhedsoplysninger!C5</f>
        <v>0</v>
      </c>
      <c r="E4" s="2"/>
      <c r="F4" s="1"/>
      <c r="G4" s="163" t="s">
        <v>55</v>
      </c>
      <c r="H4" s="163"/>
      <c r="I4" s="101"/>
    </row>
    <row r="5" spans="1:9" ht="15" customHeight="1" x14ac:dyDescent="0.25">
      <c r="A5" s="124" t="s">
        <v>3</v>
      </c>
      <c r="B5" s="98"/>
      <c r="C5" s="98"/>
      <c r="D5" s="2">
        <f>Virksomhedsoplysninger!C6</f>
        <v>0</v>
      </c>
      <c r="E5" s="2"/>
      <c r="F5" s="1"/>
      <c r="G5" s="164" t="str">
        <f>Virksomhedsoplysninger!C12</f>
        <v xml:space="preserve"> </v>
      </c>
      <c r="H5" s="164"/>
      <c r="I5" s="164"/>
    </row>
    <row r="6" spans="1:9" x14ac:dyDescent="0.25">
      <c r="A6" s="124" t="s">
        <v>4</v>
      </c>
      <c r="B6" s="98"/>
      <c r="C6" s="98"/>
      <c r="D6" s="2">
        <f>Virksomhedsoplysninger!C8</f>
        <v>0</v>
      </c>
      <c r="E6" s="2"/>
      <c r="F6" s="1"/>
      <c r="G6" s="164"/>
      <c r="H6" s="164"/>
      <c r="I6" s="164"/>
    </row>
    <row r="7" spans="1:9" x14ac:dyDescent="0.25">
      <c r="A7" s="124" t="s">
        <v>5</v>
      </c>
      <c r="B7" s="98"/>
      <c r="C7" s="98"/>
      <c r="D7" s="156">
        <f>Virksomhedsoplysninger!C10</f>
        <v>0</v>
      </c>
      <c r="E7" s="156"/>
      <c r="F7" s="1"/>
      <c r="G7" s="164"/>
      <c r="H7" s="164"/>
      <c r="I7" s="164"/>
    </row>
    <row r="8" spans="1:9" x14ac:dyDescent="0.25">
      <c r="A8" s="124" t="s">
        <v>6</v>
      </c>
      <c r="B8" s="123"/>
      <c r="C8" s="123"/>
      <c r="D8" s="86">
        <f>Virksomhedsoplysninger!C11</f>
        <v>0</v>
      </c>
      <c r="E8" s="2"/>
      <c r="F8" s="1"/>
      <c r="G8" s="164"/>
      <c r="H8" s="164"/>
      <c r="I8" s="164"/>
    </row>
    <row r="9" spans="1:9" x14ac:dyDescent="0.25">
      <c r="A9" s="124" t="s">
        <v>17</v>
      </c>
      <c r="B9" s="123"/>
      <c r="C9" s="123"/>
      <c r="D9" s="156">
        <f>Virksomhedsoplysninger!C9</f>
        <v>0</v>
      </c>
      <c r="E9" s="156"/>
      <c r="F9" s="1"/>
      <c r="G9" s="164"/>
      <c r="H9" s="164"/>
      <c r="I9" s="164"/>
    </row>
    <row r="10" spans="1:9" ht="6.75" customHeight="1" x14ac:dyDescent="0.25"/>
    <row r="11" spans="1:9" x14ac:dyDescent="0.25">
      <c r="A11" s="46" t="s">
        <v>48</v>
      </c>
      <c r="B11" s="4"/>
      <c r="C11" s="4"/>
      <c r="D11" s="4"/>
      <c r="E11" s="4"/>
      <c r="F11" s="4"/>
      <c r="G11" s="4"/>
      <c r="H11" s="4"/>
      <c r="I11" s="71">
        <f>Begæring!I17</f>
        <v>50000000</v>
      </c>
    </row>
    <row r="12" spans="1:9" x14ac:dyDescent="0.25">
      <c r="A12" s="38" t="s">
        <v>18</v>
      </c>
      <c r="B12" s="3"/>
      <c r="C12" s="3"/>
      <c r="D12" s="3"/>
      <c r="E12" s="3"/>
      <c r="F12" s="3"/>
      <c r="G12" s="3"/>
      <c r="H12" s="3"/>
      <c r="I12" s="45" t="str">
        <f>Begæring!I12</f>
        <v>0-25</v>
      </c>
    </row>
    <row r="13" spans="1:9" x14ac:dyDescent="0.25">
      <c r="A13" s="40" t="s">
        <v>52</v>
      </c>
      <c r="B13" s="40"/>
      <c r="C13" s="40"/>
      <c r="D13" s="40"/>
      <c r="E13" s="40"/>
      <c r="F13" s="40"/>
      <c r="G13" s="40"/>
      <c r="H13" s="40"/>
      <c r="I13" s="41">
        <f>Begæring!I13</f>
        <v>5000000</v>
      </c>
    </row>
    <row r="14" spans="1:9" ht="6.75" customHeight="1" x14ac:dyDescent="0.25"/>
    <row r="15" spans="1:9" x14ac:dyDescent="0.25">
      <c r="A15" s="42" t="s">
        <v>66</v>
      </c>
      <c r="B15" s="3"/>
      <c r="C15" s="3"/>
      <c r="D15" s="3"/>
      <c r="E15" s="3"/>
      <c r="F15" s="3"/>
      <c r="G15" s="3"/>
      <c r="H15" s="3"/>
      <c r="I15" s="39">
        <f>Begæring!I19</f>
        <v>1711</v>
      </c>
    </row>
    <row r="16" spans="1:9" x14ac:dyDescent="0.25">
      <c r="A16" s="76" t="s">
        <v>50</v>
      </c>
      <c r="I16" s="81">
        <v>5000</v>
      </c>
    </row>
    <row r="17" spans="1:13" ht="1.5" customHeight="1" x14ac:dyDescent="0.25"/>
    <row r="18" spans="1:13" x14ac:dyDescent="0.25">
      <c r="A18" s="162" t="s">
        <v>57</v>
      </c>
      <c r="B18" s="162"/>
      <c r="C18" s="162"/>
      <c r="D18" s="162"/>
      <c r="E18" s="162"/>
      <c r="F18" s="162"/>
      <c r="G18" s="162"/>
      <c r="H18" s="162"/>
      <c r="I18" s="162"/>
    </row>
    <row r="19" spans="1:13" ht="21" customHeight="1" x14ac:dyDescent="0.25">
      <c r="A19" s="162"/>
      <c r="B19" s="162"/>
      <c r="C19" s="162"/>
      <c r="D19" s="162"/>
      <c r="E19" s="162"/>
      <c r="F19" s="162"/>
      <c r="G19" s="162"/>
      <c r="H19" s="162"/>
      <c r="I19" s="162"/>
    </row>
    <row r="20" spans="1:13" x14ac:dyDescent="0.25">
      <c r="A20" s="161" t="s">
        <v>53</v>
      </c>
      <c r="B20" s="161"/>
      <c r="C20" s="161"/>
      <c r="D20" s="161"/>
      <c r="E20" s="161"/>
      <c r="F20" s="161"/>
      <c r="G20" s="161"/>
      <c r="H20" s="161"/>
      <c r="I20" s="161"/>
    </row>
    <row r="21" spans="1:13" x14ac:dyDescent="0.25">
      <c r="A21" t="s">
        <v>64</v>
      </c>
      <c r="I21" s="70" t="str">
        <f>IF(J21=TRUE,"Ja",IF(J21=FALSE,"Nej"))</f>
        <v>Ja</v>
      </c>
      <c r="J21" t="b">
        <v>1</v>
      </c>
    </row>
    <row r="22" spans="1:13" x14ac:dyDescent="0.25">
      <c r="A22" t="s">
        <v>24</v>
      </c>
      <c r="I22" s="70" t="str">
        <f t="shared" ref="I22" si="0">IF(J22=TRUE,"Ja",IF(J22=FALSE,"Nej"))</f>
        <v>Ja</v>
      </c>
      <c r="J22" t="b">
        <v>1</v>
      </c>
    </row>
    <row r="23" spans="1:13" x14ac:dyDescent="0.25">
      <c r="A23" s="132" t="str">
        <f>Begæring!A23</f>
        <v>Virksomheden tjekker for sikkerhedsopdateringer regelmæssigt, samt benytter sig af firewalls?</v>
      </c>
      <c r="B23" s="132"/>
      <c r="C23" s="132"/>
      <c r="D23" s="132"/>
      <c r="E23" s="132"/>
      <c r="F23" s="132"/>
      <c r="G23" s="132"/>
      <c r="I23" s="70"/>
      <c r="J23" t="b">
        <v>1</v>
      </c>
    </row>
    <row r="24" spans="1:13" x14ac:dyDescent="0.25">
      <c r="A24" s="132"/>
      <c r="B24" s="132"/>
      <c r="C24" s="132"/>
      <c r="D24" s="132"/>
      <c r="E24" s="132"/>
      <c r="F24" s="132"/>
      <c r="G24" s="132"/>
      <c r="I24" s="70" t="str">
        <f>IF(J24=TRUE,"Ja",IF(J24=FALSE,"Nej",))</f>
        <v>Ja</v>
      </c>
      <c r="J24" s="83" t="b">
        <v>1</v>
      </c>
      <c r="L24" s="83" t="b">
        <v>0</v>
      </c>
      <c r="M24" t="str">
        <f>IF(L24=TRUE,"Nej",IF(L24=FALSE," "))</f>
        <v xml:space="preserve"> </v>
      </c>
    </row>
    <row r="25" spans="1:13" x14ac:dyDescent="0.25">
      <c r="A25" t="str">
        <f>IF(I13&gt;5500000,"Maksimale rådighedsbeløb på én konti:"," ")</f>
        <v xml:space="preserve"> </v>
      </c>
      <c r="I25" s="70" t="str">
        <f>Begæring!I25</f>
        <v xml:space="preserve"> </v>
      </c>
      <c r="J25" s="83"/>
      <c r="L25" s="83"/>
    </row>
    <row r="26" spans="1:13" x14ac:dyDescent="0.25">
      <c r="A26" t="str">
        <f>IF(I13&gt;5500000,"Maksimale kreditbeløb til rådighed på én konti:"," ")</f>
        <v xml:space="preserve"> </v>
      </c>
      <c r="I26" s="70" t="str">
        <f>Begæring!I26</f>
        <v xml:space="preserve"> </v>
      </c>
      <c r="J26" s="83"/>
      <c r="L26" s="83" t="b">
        <v>0</v>
      </c>
      <c r="M26" t="str">
        <f>IF(L26=TRUE,"Nej",IF(L26=FALSE," "))</f>
        <v xml:space="preserve"> </v>
      </c>
    </row>
    <row r="27" spans="1:13" x14ac:dyDescent="0.25">
      <c r="A27" t="str">
        <f>IF(I13&gt;5500000,"Er der grænser for beløbsstørrelser ved netbanksoverførsler?"," ")</f>
        <v xml:space="preserve"> </v>
      </c>
      <c r="I27" s="70" t="str">
        <f>IF(J27=TRUE,"Ja",IF(J27=FALSE,M24))</f>
        <v xml:space="preserve"> </v>
      </c>
      <c r="J27" s="83" t="b">
        <v>0</v>
      </c>
      <c r="L27" s="83"/>
    </row>
    <row r="28" spans="1:13" x14ac:dyDescent="0.25">
      <c r="A28" t="str">
        <f>IF(I13&gt;5500000,"Antal netbankskonti:"," ")</f>
        <v xml:space="preserve"> </v>
      </c>
      <c r="I28" s="70" t="str">
        <f>Begæring!I28</f>
        <v xml:space="preserve"> </v>
      </c>
      <c r="J28" s="83"/>
      <c r="L28" s="83" t="b">
        <v>0</v>
      </c>
      <c r="M28" t="str">
        <f>IF(L28=TRUE,"Nej",IF(L28=FALSE," "))</f>
        <v xml:space="preserve"> </v>
      </c>
    </row>
    <row r="29" spans="1:13" x14ac:dyDescent="0.25">
      <c r="A29" t="str">
        <f>IF(I13&gt;5500000,"Virksomheden har kun netbankskonti i Danmark?:"," ")</f>
        <v xml:space="preserve"> </v>
      </c>
      <c r="I29" s="70" t="str">
        <f>IF(J29=TRUE,"Ja",IF(J29=FALSE,M26))</f>
        <v xml:space="preserve"> </v>
      </c>
      <c r="J29" s="83" t="b">
        <v>0</v>
      </c>
      <c r="L29" s="83"/>
    </row>
    <row r="30" spans="1:13" x14ac:dyDescent="0.25">
      <c r="A30" s="132" t="str">
        <f>IF(I13&gt;5500000,"Virksomheder tilbagekalder passwords automatisk når ansættelsesforhold afsluttes?"," ")</f>
        <v xml:space="preserve"> </v>
      </c>
      <c r="B30" s="132"/>
      <c r="C30" s="132"/>
      <c r="D30" s="132"/>
      <c r="E30" s="132"/>
      <c r="F30" s="132"/>
      <c r="G30" s="132"/>
      <c r="I30" s="70"/>
      <c r="J30" s="83"/>
      <c r="L30" s="83" t="b">
        <v>0</v>
      </c>
      <c r="M30" t="str">
        <f>IF(L30=TRUE,"Nej",IF(L30=FALSE," "))</f>
        <v xml:space="preserve"> </v>
      </c>
    </row>
    <row r="31" spans="1:13" x14ac:dyDescent="0.25">
      <c r="A31" s="132"/>
      <c r="B31" s="132"/>
      <c r="C31" s="132"/>
      <c r="D31" s="132"/>
      <c r="E31" s="132"/>
      <c r="F31" s="132"/>
      <c r="G31" s="132"/>
      <c r="I31" s="70" t="str">
        <f>IF(J31=TRUE,"Ja",IF(J31=FALSE,M28))</f>
        <v xml:space="preserve"> </v>
      </c>
      <c r="J31" s="83" t="b">
        <v>0</v>
      </c>
      <c r="L31" s="83" t="b">
        <v>0</v>
      </c>
      <c r="M31" t="str">
        <f>IF(L31=TRUE,"Nej",IF(L31=FALSE," "))</f>
        <v xml:space="preserve"> </v>
      </c>
    </row>
    <row r="32" spans="1:13" x14ac:dyDescent="0.25">
      <c r="A32" s="134" t="str">
        <f>IF(I13&gt;5500000,"Ændres standardinstillinger i sikkerhedsprogrammer for at opnå sikker konfiguration?"," ")</f>
        <v xml:space="preserve"> </v>
      </c>
      <c r="B32" s="134"/>
      <c r="C32" s="134"/>
      <c r="D32" s="134"/>
      <c r="E32" s="134"/>
      <c r="F32" s="134"/>
      <c r="G32" s="134"/>
      <c r="H32" s="135"/>
      <c r="I32" s="70"/>
      <c r="J32" s="83"/>
      <c r="L32" s="83"/>
    </row>
    <row r="33" spans="1:12" x14ac:dyDescent="0.25">
      <c r="A33" s="134"/>
      <c r="B33" s="134"/>
      <c r="C33" s="134"/>
      <c r="D33" s="134"/>
      <c r="E33" s="134"/>
      <c r="F33" s="134"/>
      <c r="G33" s="134"/>
      <c r="H33" s="135"/>
      <c r="I33" s="70" t="str">
        <f>IF(J33=TRUE,"Ja",IF(J33=FALSE,M30))</f>
        <v xml:space="preserve"> </v>
      </c>
      <c r="J33" s="83" t="b">
        <v>0</v>
      </c>
      <c r="L33" s="83"/>
    </row>
    <row r="34" spans="1:12" x14ac:dyDescent="0.25">
      <c r="A34" t="str">
        <f>IF(I13&gt;5500000,"Virksomheden gennemgår IT sikkerhedsniveauet mindt én gang om året?"," ")</f>
        <v xml:space="preserve"> </v>
      </c>
      <c r="G34" s="64"/>
      <c r="H34" s="64"/>
      <c r="I34" s="70" t="str">
        <f>IF(J34=TRUE,"Ja",IF(J34=FALSE,M31))</f>
        <v xml:space="preserve"> </v>
      </c>
      <c r="J34" s="83" t="b">
        <v>0</v>
      </c>
      <c r="L34" s="83"/>
    </row>
    <row r="35" spans="1:12" ht="5.25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83"/>
      <c r="L35" s="83"/>
    </row>
    <row r="36" spans="1:12" hidden="1" x14ac:dyDescent="0.25">
      <c r="A36" s="65" t="s">
        <v>27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83"/>
    </row>
    <row r="37" spans="1:12" hidden="1" x14ac:dyDescent="0.25">
      <c r="A37" s="69" t="s">
        <v>28</v>
      </c>
      <c r="B37" s="69"/>
      <c r="C37" s="69"/>
      <c r="D37" s="69"/>
      <c r="E37" s="69"/>
      <c r="F37" s="69"/>
      <c r="G37" s="69"/>
      <c r="H37" s="69"/>
      <c r="I37" s="69"/>
    </row>
    <row r="38" spans="1:12" hidden="1" x14ac:dyDescent="0.25">
      <c r="A38" s="69" t="s">
        <v>29</v>
      </c>
      <c r="B38" s="69"/>
      <c r="C38" s="166"/>
      <c r="D38" s="166"/>
      <c r="E38" t="s">
        <v>47</v>
      </c>
      <c r="F38" s="166"/>
      <c r="G38" s="166"/>
      <c r="H38" s="69" t="s">
        <v>30</v>
      </c>
      <c r="I38" s="69"/>
    </row>
    <row r="39" spans="1:12" x14ac:dyDescent="0.25">
      <c r="A39" s="91" t="s">
        <v>33</v>
      </c>
      <c r="B39" s="91"/>
      <c r="C39" s="91"/>
      <c r="D39" s="91"/>
      <c r="E39" s="91"/>
      <c r="F39" s="91"/>
      <c r="G39" s="91"/>
      <c r="H39" s="91"/>
      <c r="I39" s="91"/>
    </row>
    <row r="40" spans="1:12" x14ac:dyDescent="0.25">
      <c r="A40" s="165" t="str">
        <f>Virksomhedsoplysninger!A16</f>
        <v xml:space="preserve"> </v>
      </c>
      <c r="B40" s="165"/>
      <c r="C40" s="165"/>
      <c r="D40" s="165"/>
      <c r="E40" s="165"/>
      <c r="F40" s="165"/>
      <c r="G40" s="165"/>
      <c r="H40" s="165"/>
      <c r="I40" s="165"/>
    </row>
    <row r="41" spans="1:12" x14ac:dyDescent="0.25">
      <c r="A41" s="165"/>
      <c r="B41" s="165"/>
      <c r="C41" s="165"/>
      <c r="D41" s="165"/>
      <c r="E41" s="165"/>
      <c r="F41" s="165"/>
      <c r="G41" s="165"/>
      <c r="H41" s="165"/>
      <c r="I41" s="165"/>
    </row>
    <row r="42" spans="1:12" x14ac:dyDescent="0.25">
      <c r="A42" s="165"/>
      <c r="B42" s="165"/>
      <c r="C42" s="165"/>
      <c r="D42" s="165"/>
      <c r="E42" s="165"/>
      <c r="F42" s="165"/>
      <c r="G42" s="165"/>
      <c r="H42" s="165"/>
      <c r="I42" s="165"/>
    </row>
    <row r="43" spans="1:12" ht="3" customHeight="1" x14ac:dyDescent="0.25"/>
    <row r="44" spans="1:12" ht="3" hidden="1" customHeight="1" x14ac:dyDescent="0.25"/>
    <row r="45" spans="1:12" x14ac:dyDescent="0.25">
      <c r="A45" s="91" t="s">
        <v>26</v>
      </c>
      <c r="B45" s="91"/>
      <c r="C45" s="91"/>
      <c r="D45" s="91"/>
      <c r="E45" s="91"/>
      <c r="F45" s="91"/>
      <c r="G45" s="91"/>
      <c r="H45" s="91"/>
      <c r="I45" s="91"/>
      <c r="J45" s="65"/>
      <c r="K45" s="65"/>
    </row>
    <row r="46" spans="1:12" x14ac:dyDescent="0.25">
      <c r="A46" s="160" t="s">
        <v>65</v>
      </c>
      <c r="B46" s="160"/>
      <c r="C46" s="160"/>
      <c r="D46" s="160"/>
      <c r="E46" s="160"/>
      <c r="F46" s="160"/>
      <c r="G46" s="160"/>
      <c r="H46" s="160"/>
      <c r="I46" s="160"/>
    </row>
    <row r="47" spans="1:12" x14ac:dyDescent="0.25">
      <c r="A47" s="160"/>
      <c r="B47" s="160"/>
      <c r="C47" s="160"/>
      <c r="D47" s="160"/>
      <c r="E47" s="160"/>
      <c r="F47" s="160"/>
      <c r="G47" s="160"/>
      <c r="H47" s="160"/>
      <c r="I47" s="160"/>
    </row>
    <row r="48" spans="1:12" x14ac:dyDescent="0.25">
      <c r="A48" s="160"/>
      <c r="B48" s="160"/>
      <c r="C48" s="160"/>
      <c r="D48" s="160"/>
      <c r="E48" s="160"/>
      <c r="F48" s="160"/>
      <c r="G48" s="160"/>
      <c r="H48" s="160"/>
      <c r="I48" s="160"/>
    </row>
    <row r="49" spans="1:9" x14ac:dyDescent="0.25">
      <c r="A49" s="160"/>
      <c r="B49" s="160"/>
      <c r="C49" s="160"/>
      <c r="D49" s="160"/>
      <c r="E49" s="160"/>
      <c r="F49" s="160"/>
      <c r="G49" s="160"/>
      <c r="H49" s="160"/>
      <c r="I49" s="160"/>
    </row>
    <row r="50" spans="1:9" x14ac:dyDescent="0.25">
      <c r="A50" s="160"/>
      <c r="B50" s="160"/>
      <c r="C50" s="160"/>
      <c r="D50" s="160"/>
      <c r="E50" s="160"/>
      <c r="F50" s="160"/>
      <c r="G50" s="160"/>
      <c r="H50" s="160"/>
      <c r="I50" s="160"/>
    </row>
    <row r="51" spans="1:9" ht="21" customHeight="1" x14ac:dyDescent="0.25">
      <c r="A51" s="69" t="s">
        <v>60</v>
      </c>
      <c r="B51" s="69"/>
      <c r="C51" s="69"/>
      <c r="D51" s="69"/>
      <c r="E51" s="69"/>
      <c r="F51" s="69"/>
      <c r="G51" s="69"/>
      <c r="H51" s="69"/>
      <c r="I51" s="69"/>
    </row>
    <row r="52" spans="1:9" ht="19.5" customHeight="1" x14ac:dyDescent="0.25">
      <c r="A52" t="s">
        <v>45</v>
      </c>
      <c r="B52" s="73"/>
      <c r="C52" s="73"/>
    </row>
    <row r="54" spans="1:9" ht="7.5" customHeight="1" x14ac:dyDescent="0.25">
      <c r="A54" s="73"/>
      <c r="B54" s="73"/>
      <c r="C54" s="73"/>
      <c r="D54" s="73"/>
      <c r="E54" s="73"/>
    </row>
    <row r="55" spans="1:9" x14ac:dyDescent="0.25">
      <c r="A55" t="s">
        <v>46</v>
      </c>
    </row>
    <row r="56" spans="1:9" s="84" customFormat="1" x14ac:dyDescent="0.25"/>
    <row r="57" spans="1:9" s="84" customFormat="1" x14ac:dyDescent="0.25"/>
    <row r="58" spans="1:9" s="84" customFormat="1" x14ac:dyDescent="0.25"/>
    <row r="59" spans="1:9" s="84" customFormat="1" x14ac:dyDescent="0.25"/>
    <row r="60" spans="1:9" s="84" customFormat="1" x14ac:dyDescent="0.25"/>
    <row r="61" spans="1:9" s="84" customFormat="1" x14ac:dyDescent="0.25"/>
    <row r="62" spans="1:9" s="84" customFormat="1" x14ac:dyDescent="0.25"/>
    <row r="63" spans="1:9" s="84" customFormat="1" x14ac:dyDescent="0.25"/>
    <row r="64" spans="1:9" s="84" customFormat="1" x14ac:dyDescent="0.25"/>
    <row r="65" s="84" customFormat="1" x14ac:dyDescent="0.25"/>
    <row r="66" s="84" customFormat="1" x14ac:dyDescent="0.25"/>
    <row r="67" s="84" customFormat="1" x14ac:dyDescent="0.25"/>
    <row r="68" s="84" customFormat="1" x14ac:dyDescent="0.25"/>
    <row r="69" s="84" customFormat="1" x14ac:dyDescent="0.25"/>
    <row r="70" s="84" customFormat="1" x14ac:dyDescent="0.25"/>
    <row r="71" s="84" customFormat="1" x14ac:dyDescent="0.25"/>
    <row r="72" s="84" customFormat="1" x14ac:dyDescent="0.25"/>
    <row r="73" s="84" customFormat="1" x14ac:dyDescent="0.25"/>
    <row r="74" s="84" customFormat="1" x14ac:dyDescent="0.25"/>
    <row r="75" s="84" customFormat="1" x14ac:dyDescent="0.25"/>
    <row r="76" s="84" customFormat="1" x14ac:dyDescent="0.25"/>
    <row r="77" s="84" customFormat="1" x14ac:dyDescent="0.25"/>
    <row r="78" s="84" customFormat="1" x14ac:dyDescent="0.25"/>
    <row r="79" s="84" customFormat="1" x14ac:dyDescent="0.25"/>
    <row r="80" s="84" customFormat="1" x14ac:dyDescent="0.25"/>
    <row r="81" s="84" customFormat="1" x14ac:dyDescent="0.25"/>
    <row r="82" s="84" customFormat="1" x14ac:dyDescent="0.25"/>
    <row r="83" s="84" customFormat="1" x14ac:dyDescent="0.25"/>
    <row r="84" s="84" customFormat="1" x14ac:dyDescent="0.25"/>
    <row r="85" s="84" customFormat="1" x14ac:dyDescent="0.25"/>
    <row r="86" s="84" customFormat="1" x14ac:dyDescent="0.25"/>
    <row r="87" s="84" customFormat="1" x14ac:dyDescent="0.25"/>
    <row r="88" s="84" customFormat="1" x14ac:dyDescent="0.25"/>
    <row r="89" s="84" customFormat="1" x14ac:dyDescent="0.25"/>
    <row r="90" s="84" customFormat="1" x14ac:dyDescent="0.25"/>
    <row r="91" s="84" customFormat="1" x14ac:dyDescent="0.25"/>
    <row r="92" s="84" customFormat="1" x14ac:dyDescent="0.25"/>
    <row r="93" s="84" customFormat="1" x14ac:dyDescent="0.25"/>
    <row r="94" s="84" customFormat="1" x14ac:dyDescent="0.25"/>
    <row r="95" s="84" customFormat="1" x14ac:dyDescent="0.25"/>
    <row r="96" s="84" customFormat="1" x14ac:dyDescent="0.25"/>
    <row r="97" s="84" customFormat="1" x14ac:dyDescent="0.25"/>
    <row r="98" s="84" customFormat="1" x14ac:dyDescent="0.25"/>
    <row r="99" s="84" customFormat="1" x14ac:dyDescent="0.25"/>
    <row r="100" s="84" customFormat="1" x14ac:dyDescent="0.25"/>
    <row r="101" s="84" customFormat="1" x14ac:dyDescent="0.25"/>
    <row r="102" s="84" customFormat="1" x14ac:dyDescent="0.25"/>
    <row r="103" s="84" customFormat="1" x14ac:dyDescent="0.25"/>
    <row r="104" s="84" customFormat="1" x14ac:dyDescent="0.25"/>
    <row r="105" s="84" customFormat="1" x14ac:dyDescent="0.25"/>
    <row r="106" s="84" customFormat="1" x14ac:dyDescent="0.25"/>
    <row r="107" s="84" customFormat="1" x14ac:dyDescent="0.25"/>
    <row r="108" s="84" customFormat="1" x14ac:dyDescent="0.25"/>
    <row r="109" s="84" customFormat="1" x14ac:dyDescent="0.25"/>
    <row r="110" s="84" customFormat="1" x14ac:dyDescent="0.25"/>
    <row r="111" s="84" customFormat="1" x14ac:dyDescent="0.25"/>
    <row r="112" s="84" customFormat="1" x14ac:dyDescent="0.25"/>
    <row r="113" s="84" customFormat="1" x14ac:dyDescent="0.25"/>
    <row r="114" s="84" customFormat="1" x14ac:dyDescent="0.25"/>
    <row r="115" s="84" customFormat="1" x14ac:dyDescent="0.25"/>
    <row r="116" s="84" customFormat="1" x14ac:dyDescent="0.25"/>
    <row r="117" s="84" customFormat="1" x14ac:dyDescent="0.25"/>
    <row r="118" s="84" customFormat="1" x14ac:dyDescent="0.25"/>
    <row r="119" s="84" customFormat="1" x14ac:dyDescent="0.25"/>
    <row r="120" s="84" customFormat="1" x14ac:dyDescent="0.25"/>
    <row r="121" s="84" customFormat="1" x14ac:dyDescent="0.25"/>
    <row r="122" s="84" customFormat="1" x14ac:dyDescent="0.25"/>
    <row r="123" s="84" customFormat="1" x14ac:dyDescent="0.25"/>
    <row r="124" s="84" customFormat="1" x14ac:dyDescent="0.25"/>
    <row r="125" s="84" customFormat="1" x14ac:dyDescent="0.25"/>
    <row r="126" s="84" customFormat="1" x14ac:dyDescent="0.25"/>
    <row r="127" s="84" customFormat="1" x14ac:dyDescent="0.25"/>
    <row r="128" s="84" customFormat="1" x14ac:dyDescent="0.25"/>
    <row r="129" s="84" customFormat="1" x14ac:dyDescent="0.25"/>
    <row r="130" s="84" customFormat="1" x14ac:dyDescent="0.25"/>
    <row r="131" s="84" customFormat="1" x14ac:dyDescent="0.25"/>
    <row r="132" s="84" customFormat="1" x14ac:dyDescent="0.25"/>
    <row r="133" s="84" customFormat="1" x14ac:dyDescent="0.25"/>
    <row r="134" s="84" customFormat="1" x14ac:dyDescent="0.25"/>
    <row r="135" s="84" customFormat="1" x14ac:dyDescent="0.25"/>
    <row r="136" s="84" customFormat="1" x14ac:dyDescent="0.25"/>
    <row r="137" s="84" customFormat="1" x14ac:dyDescent="0.25"/>
    <row r="138" s="84" customFormat="1" x14ac:dyDescent="0.25"/>
    <row r="139" s="84" customFormat="1" x14ac:dyDescent="0.25"/>
    <row r="140" s="84" customFormat="1" x14ac:dyDescent="0.25"/>
    <row r="141" s="84" customFormat="1" x14ac:dyDescent="0.25"/>
    <row r="142" s="84" customFormat="1" x14ac:dyDescent="0.25"/>
    <row r="143" s="84" customFormat="1" x14ac:dyDescent="0.25"/>
    <row r="144" s="84" customFormat="1" x14ac:dyDescent="0.25"/>
    <row r="145" s="84" customFormat="1" x14ac:dyDescent="0.25"/>
    <row r="146" s="84" customFormat="1" x14ac:dyDescent="0.25"/>
    <row r="147" s="84" customFormat="1" x14ac:dyDescent="0.25"/>
    <row r="148" s="84" customFormat="1" x14ac:dyDescent="0.25"/>
    <row r="149" s="84" customFormat="1" x14ac:dyDescent="0.25"/>
    <row r="150" s="84" customFormat="1" x14ac:dyDescent="0.25"/>
    <row r="151" s="84" customFormat="1" x14ac:dyDescent="0.25"/>
    <row r="152" s="84" customFormat="1" x14ac:dyDescent="0.25"/>
    <row r="153" s="84" customFormat="1" x14ac:dyDescent="0.25"/>
    <row r="154" s="84" customFormat="1" x14ac:dyDescent="0.25"/>
    <row r="155" s="84" customFormat="1" x14ac:dyDescent="0.25"/>
    <row r="156" s="84" customFormat="1" x14ac:dyDescent="0.25"/>
    <row r="157" s="84" customFormat="1" x14ac:dyDescent="0.25"/>
    <row r="158" s="84" customFormat="1" x14ac:dyDescent="0.25"/>
    <row r="159" s="84" customFormat="1" x14ac:dyDescent="0.25"/>
    <row r="160" s="84" customFormat="1" x14ac:dyDescent="0.25"/>
    <row r="161" s="84" customFormat="1" x14ac:dyDescent="0.25"/>
    <row r="162" s="84" customFormat="1" x14ac:dyDescent="0.25"/>
    <row r="163" s="84" customFormat="1" x14ac:dyDescent="0.25"/>
    <row r="164" s="84" customFormat="1" x14ac:dyDescent="0.25"/>
    <row r="165" s="84" customFormat="1" x14ac:dyDescent="0.25"/>
    <row r="166" s="84" customFormat="1" x14ac:dyDescent="0.25"/>
    <row r="167" s="84" customFormat="1" x14ac:dyDescent="0.25"/>
    <row r="168" s="84" customFormat="1" x14ac:dyDescent="0.25"/>
    <row r="169" s="84" customFormat="1" x14ac:dyDescent="0.25"/>
    <row r="170" s="84" customFormat="1" x14ac:dyDescent="0.25"/>
    <row r="171" s="84" customFormat="1" x14ac:dyDescent="0.25"/>
    <row r="172" s="84" customFormat="1" x14ac:dyDescent="0.25"/>
    <row r="173" s="84" customFormat="1" x14ac:dyDescent="0.25"/>
    <row r="174" s="84" customFormat="1" x14ac:dyDescent="0.25"/>
    <row r="175" s="84" customFormat="1" x14ac:dyDescent="0.25"/>
    <row r="176" s="84" customFormat="1" x14ac:dyDescent="0.25"/>
    <row r="177" s="84" customFormat="1" x14ac:dyDescent="0.25"/>
    <row r="178" s="84" customFormat="1" x14ac:dyDescent="0.25"/>
    <row r="179" s="84" customFormat="1" x14ac:dyDescent="0.25"/>
    <row r="180" s="84" customFormat="1" x14ac:dyDescent="0.25"/>
    <row r="181" s="84" customFormat="1" x14ac:dyDescent="0.25"/>
    <row r="182" s="84" customFormat="1" x14ac:dyDescent="0.25"/>
    <row r="183" s="84" customFormat="1" x14ac:dyDescent="0.25"/>
    <row r="184" s="84" customFormat="1" x14ac:dyDescent="0.25"/>
    <row r="185" s="84" customFormat="1" x14ac:dyDescent="0.25"/>
    <row r="186" s="84" customFormat="1" x14ac:dyDescent="0.25"/>
    <row r="187" s="84" customFormat="1" x14ac:dyDescent="0.25"/>
    <row r="188" s="84" customFormat="1" x14ac:dyDescent="0.25"/>
    <row r="189" s="84" customFormat="1" x14ac:dyDescent="0.25"/>
    <row r="190" s="84" customFormat="1" x14ac:dyDescent="0.25"/>
    <row r="191" s="84" customFormat="1" x14ac:dyDescent="0.25"/>
    <row r="192" s="84" customFormat="1" x14ac:dyDescent="0.25"/>
    <row r="193" s="84" customFormat="1" x14ac:dyDescent="0.25"/>
    <row r="194" s="84" customFormat="1" x14ac:dyDescent="0.25"/>
    <row r="195" s="84" customFormat="1" x14ac:dyDescent="0.25"/>
    <row r="196" s="84" customFormat="1" x14ac:dyDescent="0.25"/>
    <row r="197" s="84" customFormat="1" x14ac:dyDescent="0.25"/>
    <row r="198" s="84" customFormat="1" x14ac:dyDescent="0.25"/>
    <row r="199" s="84" customFormat="1" x14ac:dyDescent="0.25"/>
    <row r="200" s="84" customFormat="1" x14ac:dyDescent="0.25"/>
    <row r="201" s="84" customFormat="1" x14ac:dyDescent="0.25"/>
    <row r="202" s="84" customFormat="1" x14ac:dyDescent="0.25"/>
    <row r="203" s="84" customFormat="1" x14ac:dyDescent="0.25"/>
    <row r="204" s="84" customFormat="1" x14ac:dyDescent="0.25"/>
    <row r="205" s="84" customFormat="1" x14ac:dyDescent="0.25"/>
    <row r="206" s="84" customFormat="1" x14ac:dyDescent="0.25"/>
    <row r="207" s="84" customFormat="1" x14ac:dyDescent="0.25"/>
    <row r="208" s="84" customFormat="1" x14ac:dyDescent="0.25"/>
    <row r="209" s="84" customFormat="1" x14ac:dyDescent="0.25"/>
    <row r="210" s="84" customFormat="1" x14ac:dyDescent="0.25"/>
    <row r="211" s="84" customFormat="1" x14ac:dyDescent="0.25"/>
    <row r="212" s="84" customFormat="1" x14ac:dyDescent="0.25"/>
    <row r="213" s="84" customFormat="1" x14ac:dyDescent="0.25"/>
    <row r="214" s="84" customFormat="1" x14ac:dyDescent="0.25"/>
    <row r="215" s="84" customFormat="1" x14ac:dyDescent="0.25"/>
    <row r="216" s="84" customFormat="1" x14ac:dyDescent="0.25"/>
    <row r="217" s="84" customFormat="1" x14ac:dyDescent="0.25"/>
    <row r="218" s="84" customFormat="1" x14ac:dyDescent="0.25"/>
    <row r="219" s="84" customFormat="1" x14ac:dyDescent="0.25"/>
    <row r="220" s="84" customFormat="1" x14ac:dyDescent="0.25"/>
    <row r="221" s="84" customFormat="1" x14ac:dyDescent="0.25"/>
    <row r="222" s="84" customFormat="1" x14ac:dyDescent="0.25"/>
    <row r="223" s="84" customFormat="1" x14ac:dyDescent="0.25"/>
    <row r="224" s="84" customFormat="1" x14ac:dyDescent="0.25"/>
    <row r="225" s="84" customFormat="1" x14ac:dyDescent="0.25"/>
    <row r="226" s="84" customFormat="1" x14ac:dyDescent="0.25"/>
    <row r="227" s="84" customFormat="1" x14ac:dyDescent="0.25"/>
    <row r="228" s="84" customFormat="1" x14ac:dyDescent="0.25"/>
    <row r="229" s="84" customFormat="1" x14ac:dyDescent="0.25"/>
    <row r="230" s="84" customFormat="1" x14ac:dyDescent="0.25"/>
    <row r="231" s="84" customFormat="1" x14ac:dyDescent="0.25"/>
    <row r="232" s="84" customFormat="1" x14ac:dyDescent="0.25"/>
    <row r="233" s="84" customFormat="1" x14ac:dyDescent="0.25"/>
    <row r="234" s="84" customFormat="1" x14ac:dyDescent="0.25"/>
    <row r="235" s="84" customFormat="1" x14ac:dyDescent="0.25"/>
    <row r="236" s="84" customFormat="1" x14ac:dyDescent="0.25"/>
    <row r="237" s="84" customFormat="1" x14ac:dyDescent="0.25"/>
    <row r="238" s="84" customFormat="1" x14ac:dyDescent="0.25"/>
    <row r="239" s="84" customFormat="1" x14ac:dyDescent="0.25"/>
    <row r="240" s="84" customFormat="1" x14ac:dyDescent="0.25"/>
    <row r="241" s="84" customFormat="1" x14ac:dyDescent="0.25"/>
    <row r="242" s="84" customFormat="1" x14ac:dyDescent="0.25"/>
    <row r="243" s="84" customFormat="1" x14ac:dyDescent="0.25"/>
    <row r="244" s="84" customFormat="1" x14ac:dyDescent="0.25"/>
    <row r="245" s="84" customFormat="1" x14ac:dyDescent="0.25"/>
    <row r="246" s="84" customFormat="1" x14ac:dyDescent="0.25"/>
    <row r="247" s="84" customFormat="1" x14ac:dyDescent="0.25"/>
    <row r="248" s="84" customFormat="1" x14ac:dyDescent="0.25"/>
    <row r="249" s="84" customFormat="1" x14ac:dyDescent="0.25"/>
    <row r="250" s="84" customFormat="1" x14ac:dyDescent="0.25"/>
    <row r="251" s="84" customFormat="1" x14ac:dyDescent="0.25"/>
    <row r="252" s="84" customFormat="1" x14ac:dyDescent="0.25"/>
    <row r="253" s="84" customFormat="1" x14ac:dyDescent="0.25"/>
    <row r="254" s="84" customFormat="1" x14ac:dyDescent="0.25"/>
    <row r="255" s="84" customFormat="1" x14ac:dyDescent="0.25"/>
    <row r="256" s="84" customFormat="1" x14ac:dyDescent="0.25"/>
    <row r="257" s="84" customFormat="1" x14ac:dyDescent="0.25"/>
    <row r="258" s="84" customFormat="1" x14ac:dyDescent="0.25"/>
    <row r="259" s="84" customFormat="1" x14ac:dyDescent="0.25"/>
    <row r="260" s="84" customFormat="1" x14ac:dyDescent="0.25"/>
    <row r="261" s="84" customFormat="1" x14ac:dyDescent="0.25"/>
    <row r="262" s="84" customFormat="1" x14ac:dyDescent="0.25"/>
    <row r="263" s="84" customFormat="1" x14ac:dyDescent="0.25"/>
    <row r="264" s="84" customFormat="1" x14ac:dyDescent="0.25"/>
    <row r="265" s="84" customFormat="1" x14ac:dyDescent="0.25"/>
    <row r="266" s="84" customFormat="1" x14ac:dyDescent="0.25"/>
    <row r="267" s="84" customFormat="1" x14ac:dyDescent="0.25"/>
    <row r="268" s="84" customFormat="1" x14ac:dyDescent="0.25"/>
    <row r="269" s="84" customFormat="1" x14ac:dyDescent="0.25"/>
    <row r="270" s="84" customFormat="1" x14ac:dyDescent="0.25"/>
    <row r="271" s="84" customFormat="1" x14ac:dyDescent="0.25"/>
    <row r="272" s="84" customFormat="1" x14ac:dyDescent="0.25"/>
    <row r="273" s="84" customFormat="1" x14ac:dyDescent="0.25"/>
    <row r="274" s="84" customFormat="1" x14ac:dyDescent="0.25"/>
    <row r="275" s="84" customFormat="1" x14ac:dyDescent="0.25"/>
    <row r="276" s="84" customFormat="1" x14ac:dyDescent="0.25"/>
    <row r="277" s="84" customFormat="1" x14ac:dyDescent="0.25"/>
    <row r="278" s="84" customFormat="1" x14ac:dyDescent="0.25"/>
    <row r="279" s="84" customFormat="1" x14ac:dyDescent="0.25"/>
    <row r="280" s="84" customFormat="1" x14ac:dyDescent="0.25"/>
    <row r="281" s="84" customFormat="1" x14ac:dyDescent="0.25"/>
    <row r="282" s="84" customFormat="1" x14ac:dyDescent="0.25"/>
    <row r="283" s="84" customFormat="1" x14ac:dyDescent="0.25"/>
    <row r="284" s="84" customFormat="1" x14ac:dyDescent="0.25"/>
    <row r="285" s="84" customFormat="1" x14ac:dyDescent="0.25"/>
    <row r="286" s="84" customFormat="1" x14ac:dyDescent="0.25"/>
    <row r="287" s="84" customFormat="1" x14ac:dyDescent="0.25"/>
    <row r="288" s="84" customFormat="1" x14ac:dyDescent="0.25"/>
    <row r="289" s="84" customFormat="1" x14ac:dyDescent="0.25"/>
    <row r="290" s="84" customFormat="1" x14ac:dyDescent="0.25"/>
    <row r="291" s="84" customFormat="1" x14ac:dyDescent="0.25"/>
    <row r="292" s="84" customFormat="1" x14ac:dyDescent="0.25"/>
    <row r="293" s="84" customFormat="1" x14ac:dyDescent="0.25"/>
    <row r="294" s="84" customFormat="1" x14ac:dyDescent="0.25"/>
    <row r="295" s="84" customFormat="1" x14ac:dyDescent="0.25"/>
    <row r="296" s="84" customFormat="1" x14ac:dyDescent="0.25"/>
    <row r="297" s="84" customFormat="1" x14ac:dyDescent="0.25"/>
    <row r="298" s="84" customFormat="1" x14ac:dyDescent="0.25"/>
    <row r="299" s="84" customFormat="1" x14ac:dyDescent="0.25"/>
    <row r="300" s="84" customFormat="1" x14ac:dyDescent="0.25"/>
    <row r="301" s="84" customFormat="1" x14ac:dyDescent="0.25"/>
    <row r="302" s="84" customFormat="1" x14ac:dyDescent="0.25"/>
    <row r="303" s="84" customFormat="1" x14ac:dyDescent="0.25"/>
    <row r="304" s="84" customFormat="1" x14ac:dyDescent="0.25"/>
    <row r="305" s="84" customFormat="1" x14ac:dyDescent="0.25"/>
    <row r="306" s="84" customFormat="1" x14ac:dyDescent="0.25"/>
    <row r="307" s="84" customFormat="1" x14ac:dyDescent="0.25"/>
    <row r="308" s="84" customFormat="1" x14ac:dyDescent="0.25"/>
    <row r="309" s="84" customFormat="1" x14ac:dyDescent="0.25"/>
    <row r="310" s="84" customFormat="1" x14ac:dyDescent="0.25"/>
    <row r="311" s="84" customFormat="1" x14ac:dyDescent="0.25"/>
    <row r="312" s="84" customFormat="1" x14ac:dyDescent="0.25"/>
    <row r="313" s="84" customFormat="1" x14ac:dyDescent="0.25"/>
    <row r="314" s="84" customFormat="1" x14ac:dyDescent="0.25"/>
    <row r="315" s="84" customFormat="1" x14ac:dyDescent="0.25"/>
    <row r="316" s="84" customFormat="1" x14ac:dyDescent="0.25"/>
    <row r="317" s="84" customFormat="1" x14ac:dyDescent="0.25"/>
    <row r="318" s="84" customFormat="1" x14ac:dyDescent="0.25"/>
    <row r="319" s="84" customFormat="1" x14ac:dyDescent="0.25"/>
    <row r="320" s="84" customFormat="1" x14ac:dyDescent="0.25"/>
    <row r="321" s="84" customFormat="1" x14ac:dyDescent="0.25"/>
    <row r="322" s="84" customFormat="1" x14ac:dyDescent="0.25"/>
    <row r="323" s="84" customFormat="1" x14ac:dyDescent="0.25"/>
    <row r="324" s="84" customFormat="1" x14ac:dyDescent="0.25"/>
    <row r="325" s="84" customFormat="1" x14ac:dyDescent="0.25"/>
    <row r="326" s="84" customFormat="1" x14ac:dyDescent="0.25"/>
    <row r="327" s="84" customFormat="1" x14ac:dyDescent="0.25"/>
    <row r="328" s="84" customFormat="1" x14ac:dyDescent="0.25"/>
    <row r="329" s="84" customFormat="1" x14ac:dyDescent="0.25"/>
    <row r="330" s="84" customFormat="1" x14ac:dyDescent="0.25"/>
    <row r="331" s="84" customFormat="1" x14ac:dyDescent="0.25"/>
    <row r="332" s="84" customFormat="1" x14ac:dyDescent="0.25"/>
    <row r="333" s="84" customFormat="1" x14ac:dyDescent="0.25"/>
    <row r="334" s="84" customFormat="1" x14ac:dyDescent="0.25"/>
    <row r="335" s="84" customFormat="1" x14ac:dyDescent="0.25"/>
    <row r="336" s="84" customFormat="1" x14ac:dyDescent="0.25"/>
    <row r="337" s="84" customFormat="1" x14ac:dyDescent="0.25"/>
    <row r="338" s="84" customFormat="1" x14ac:dyDescent="0.25"/>
    <row r="339" s="84" customFormat="1" x14ac:dyDescent="0.25"/>
    <row r="340" s="84" customFormat="1" x14ac:dyDescent="0.25"/>
    <row r="341" s="84" customFormat="1" x14ac:dyDescent="0.25"/>
    <row r="342" s="84" customFormat="1" x14ac:dyDescent="0.25"/>
    <row r="343" s="84" customFormat="1" x14ac:dyDescent="0.25"/>
    <row r="344" s="84" customFormat="1" x14ac:dyDescent="0.25"/>
    <row r="345" s="84" customFormat="1" x14ac:dyDescent="0.25"/>
    <row r="346" s="84" customFormat="1" x14ac:dyDescent="0.25"/>
    <row r="347" s="84" customFormat="1" x14ac:dyDescent="0.25"/>
    <row r="348" s="84" customFormat="1" x14ac:dyDescent="0.25"/>
    <row r="349" s="84" customFormat="1" x14ac:dyDescent="0.25"/>
    <row r="350" s="84" customFormat="1" x14ac:dyDescent="0.25"/>
    <row r="351" s="84" customFormat="1" x14ac:dyDescent="0.25"/>
    <row r="352" s="84" customFormat="1" x14ac:dyDescent="0.25"/>
    <row r="353" s="84" customFormat="1" x14ac:dyDescent="0.25"/>
    <row r="354" s="84" customFormat="1" x14ac:dyDescent="0.25"/>
    <row r="355" s="84" customFormat="1" x14ac:dyDescent="0.25"/>
    <row r="356" s="84" customFormat="1" x14ac:dyDescent="0.25"/>
    <row r="357" s="84" customFormat="1" x14ac:dyDescent="0.25"/>
    <row r="358" s="84" customFormat="1" x14ac:dyDescent="0.25"/>
    <row r="359" s="84" customFormat="1" x14ac:dyDescent="0.25"/>
    <row r="360" s="84" customFormat="1" x14ac:dyDescent="0.25"/>
    <row r="361" s="84" customFormat="1" x14ac:dyDescent="0.25"/>
    <row r="362" s="84" customFormat="1" x14ac:dyDescent="0.25"/>
    <row r="363" s="84" customFormat="1" x14ac:dyDescent="0.25"/>
    <row r="364" s="84" customFormat="1" x14ac:dyDescent="0.25"/>
    <row r="365" s="84" customFormat="1" x14ac:dyDescent="0.25"/>
    <row r="366" s="84" customFormat="1" x14ac:dyDescent="0.25"/>
    <row r="367" s="84" customFormat="1" x14ac:dyDescent="0.25"/>
    <row r="368" s="84" customFormat="1" x14ac:dyDescent="0.25"/>
    <row r="369" s="84" customFormat="1" x14ac:dyDescent="0.25"/>
    <row r="370" s="84" customFormat="1" x14ac:dyDescent="0.25"/>
    <row r="371" s="84" customFormat="1" x14ac:dyDescent="0.25"/>
    <row r="372" s="84" customFormat="1" x14ac:dyDescent="0.25"/>
    <row r="373" s="84" customFormat="1" x14ac:dyDescent="0.25"/>
    <row r="374" s="84" customFormat="1" x14ac:dyDescent="0.25"/>
    <row r="375" s="84" customFormat="1" x14ac:dyDescent="0.25"/>
    <row r="376" s="84" customFormat="1" x14ac:dyDescent="0.25"/>
    <row r="377" s="84" customFormat="1" x14ac:dyDescent="0.25"/>
    <row r="378" s="84" customFormat="1" x14ac:dyDescent="0.25"/>
    <row r="379" s="84" customFormat="1" x14ac:dyDescent="0.25"/>
    <row r="380" s="84" customFormat="1" x14ac:dyDescent="0.25"/>
    <row r="381" s="84" customFormat="1" x14ac:dyDescent="0.25"/>
    <row r="382" s="84" customFormat="1" x14ac:dyDescent="0.25"/>
    <row r="383" s="84" customFormat="1" x14ac:dyDescent="0.25"/>
    <row r="384" s="84" customFormat="1" x14ac:dyDescent="0.25"/>
    <row r="385" s="84" customFormat="1" x14ac:dyDescent="0.25"/>
    <row r="386" s="84" customFormat="1" x14ac:dyDescent="0.25"/>
    <row r="387" s="84" customFormat="1" x14ac:dyDescent="0.25"/>
    <row r="388" s="84" customFormat="1" x14ac:dyDescent="0.25"/>
    <row r="389" s="84" customFormat="1" x14ac:dyDescent="0.25"/>
    <row r="390" s="84" customFormat="1" x14ac:dyDescent="0.25"/>
    <row r="391" s="84" customFormat="1" x14ac:dyDescent="0.25"/>
    <row r="392" s="84" customFormat="1" x14ac:dyDescent="0.25"/>
    <row r="393" s="84" customFormat="1" x14ac:dyDescent="0.25"/>
    <row r="394" s="84" customFormat="1" x14ac:dyDescent="0.25"/>
    <row r="395" s="84" customFormat="1" x14ac:dyDescent="0.25"/>
    <row r="396" s="84" customFormat="1" x14ac:dyDescent="0.25"/>
    <row r="397" s="84" customFormat="1" x14ac:dyDescent="0.25"/>
    <row r="398" s="84" customFormat="1" x14ac:dyDescent="0.25"/>
    <row r="399" s="84" customFormat="1" x14ac:dyDescent="0.25"/>
    <row r="400" s="84" customFormat="1" x14ac:dyDescent="0.25"/>
    <row r="401" s="84" customFormat="1" x14ac:dyDescent="0.25"/>
    <row r="402" s="84" customFormat="1" x14ac:dyDescent="0.25"/>
    <row r="403" s="84" customFormat="1" x14ac:dyDescent="0.25"/>
    <row r="404" s="84" customFormat="1" x14ac:dyDescent="0.25"/>
    <row r="405" s="84" customFormat="1" x14ac:dyDescent="0.25"/>
    <row r="406" s="84" customFormat="1" x14ac:dyDescent="0.25"/>
    <row r="407" s="84" customFormat="1" x14ac:dyDescent="0.25"/>
    <row r="408" s="84" customFormat="1" x14ac:dyDescent="0.25"/>
    <row r="409" s="84" customFormat="1" x14ac:dyDescent="0.25"/>
    <row r="410" s="84" customFormat="1" x14ac:dyDescent="0.25"/>
    <row r="411" s="84" customFormat="1" x14ac:dyDescent="0.25"/>
    <row r="412" s="84" customFormat="1" x14ac:dyDescent="0.25"/>
    <row r="413" s="84" customFormat="1" x14ac:dyDescent="0.25"/>
    <row r="414" s="84" customFormat="1" x14ac:dyDescent="0.25"/>
    <row r="415" s="84" customFormat="1" x14ac:dyDescent="0.25"/>
    <row r="416" s="84" customFormat="1" x14ac:dyDescent="0.25"/>
    <row r="417" s="84" customFormat="1" x14ac:dyDescent="0.25"/>
    <row r="418" s="84" customFormat="1" x14ac:dyDescent="0.25"/>
    <row r="419" s="84" customFormat="1" x14ac:dyDescent="0.25"/>
    <row r="420" s="84" customFormat="1" x14ac:dyDescent="0.25"/>
    <row r="421" s="84" customFormat="1" x14ac:dyDescent="0.25"/>
    <row r="422" s="84" customFormat="1" x14ac:dyDescent="0.25"/>
    <row r="423" s="84" customFormat="1" x14ac:dyDescent="0.25"/>
    <row r="424" s="84" customFormat="1" x14ac:dyDescent="0.25"/>
    <row r="425" s="84" customFormat="1" x14ac:dyDescent="0.25"/>
    <row r="426" s="84" customFormat="1" x14ac:dyDescent="0.25"/>
    <row r="427" s="84" customFormat="1" x14ac:dyDescent="0.25"/>
    <row r="428" s="84" customFormat="1" x14ac:dyDescent="0.25"/>
    <row r="429" s="84" customFormat="1" x14ac:dyDescent="0.25"/>
    <row r="430" s="84" customFormat="1" x14ac:dyDescent="0.25"/>
    <row r="431" s="84" customFormat="1" x14ac:dyDescent="0.25"/>
    <row r="432" s="84" customFormat="1" x14ac:dyDescent="0.25"/>
    <row r="433" s="84" customFormat="1" x14ac:dyDescent="0.25"/>
    <row r="434" s="84" customFormat="1" x14ac:dyDescent="0.25"/>
    <row r="435" s="84" customFormat="1" x14ac:dyDescent="0.25"/>
    <row r="436" s="84" customFormat="1" x14ac:dyDescent="0.25"/>
    <row r="437" s="84" customFormat="1" x14ac:dyDescent="0.25"/>
    <row r="438" s="84" customFormat="1" x14ac:dyDescent="0.25"/>
    <row r="439" s="84" customFormat="1" x14ac:dyDescent="0.25"/>
    <row r="440" s="84" customFormat="1" x14ac:dyDescent="0.25"/>
    <row r="441" s="84" customFormat="1" x14ac:dyDescent="0.25"/>
    <row r="442" s="84" customFormat="1" x14ac:dyDescent="0.25"/>
    <row r="443" s="84" customFormat="1" x14ac:dyDescent="0.25"/>
    <row r="444" s="84" customFormat="1" x14ac:dyDescent="0.25"/>
    <row r="445" s="84" customFormat="1" x14ac:dyDescent="0.25"/>
    <row r="446" s="84" customFormat="1" x14ac:dyDescent="0.25"/>
    <row r="447" s="84" customFormat="1" x14ac:dyDescent="0.25"/>
    <row r="448" s="84" customFormat="1" x14ac:dyDescent="0.25"/>
    <row r="449" s="84" customFormat="1" x14ac:dyDescent="0.25"/>
    <row r="450" s="84" customFormat="1" x14ac:dyDescent="0.25"/>
    <row r="451" s="84" customFormat="1" x14ac:dyDescent="0.25"/>
    <row r="452" s="84" customFormat="1" x14ac:dyDescent="0.25"/>
    <row r="453" s="84" customFormat="1" x14ac:dyDescent="0.25"/>
    <row r="454" s="84" customFormat="1" x14ac:dyDescent="0.25"/>
    <row r="455" s="84" customFormat="1" x14ac:dyDescent="0.25"/>
    <row r="456" s="84" customFormat="1" x14ac:dyDescent="0.25"/>
    <row r="457" s="84" customFormat="1" x14ac:dyDescent="0.25"/>
    <row r="458" s="84" customFormat="1" x14ac:dyDescent="0.25"/>
    <row r="459" s="84" customFormat="1" x14ac:dyDescent="0.25"/>
    <row r="460" s="84" customFormat="1" x14ac:dyDescent="0.25"/>
    <row r="461" s="84" customFormat="1" x14ac:dyDescent="0.25"/>
    <row r="462" s="84" customFormat="1" x14ac:dyDescent="0.25"/>
    <row r="463" s="84" customFormat="1" x14ac:dyDescent="0.25"/>
    <row r="464" s="84" customFormat="1" x14ac:dyDescent="0.25"/>
    <row r="465" s="84" customFormat="1" x14ac:dyDescent="0.25"/>
    <row r="466" s="84" customFormat="1" x14ac:dyDescent="0.25"/>
    <row r="467" s="84" customFormat="1" x14ac:dyDescent="0.25"/>
    <row r="468" s="84" customFormat="1" x14ac:dyDescent="0.25"/>
    <row r="469" s="84" customFormat="1" x14ac:dyDescent="0.25"/>
    <row r="470" s="84" customFormat="1" x14ac:dyDescent="0.25"/>
    <row r="471" s="84" customFormat="1" x14ac:dyDescent="0.25"/>
    <row r="472" s="84" customFormat="1" x14ac:dyDescent="0.25"/>
    <row r="473" s="84" customFormat="1" x14ac:dyDescent="0.25"/>
    <row r="474" s="84" customFormat="1" x14ac:dyDescent="0.25"/>
    <row r="475" s="84" customFormat="1" x14ac:dyDescent="0.25"/>
    <row r="476" s="84" customFormat="1" x14ac:dyDescent="0.25"/>
    <row r="477" s="84" customFormat="1" x14ac:dyDescent="0.25"/>
    <row r="478" s="84" customFormat="1" x14ac:dyDescent="0.25"/>
    <row r="479" s="84" customFormat="1" x14ac:dyDescent="0.25"/>
    <row r="480" s="84" customFormat="1" x14ac:dyDescent="0.25"/>
    <row r="481" s="84" customFormat="1" x14ac:dyDescent="0.25"/>
    <row r="482" s="84" customFormat="1" x14ac:dyDescent="0.25"/>
    <row r="483" s="84" customFormat="1" x14ac:dyDescent="0.25"/>
    <row r="484" s="84" customFormat="1" x14ac:dyDescent="0.25"/>
    <row r="485" s="84" customFormat="1" x14ac:dyDescent="0.25"/>
    <row r="486" s="84" customFormat="1" x14ac:dyDescent="0.25"/>
    <row r="487" s="84" customFormat="1" x14ac:dyDescent="0.25"/>
    <row r="488" s="84" customFormat="1" x14ac:dyDescent="0.25"/>
    <row r="489" s="84" customFormat="1" x14ac:dyDescent="0.25"/>
    <row r="490" s="84" customFormat="1" x14ac:dyDescent="0.25"/>
    <row r="491" s="84" customFormat="1" x14ac:dyDescent="0.25"/>
    <row r="492" s="84" customFormat="1" x14ac:dyDescent="0.25"/>
  </sheetData>
  <sheetProtection selectLockedCells="1"/>
  <mergeCells count="15">
    <mergeCell ref="A1:I1"/>
    <mergeCell ref="A46:I50"/>
    <mergeCell ref="D3:F3"/>
    <mergeCell ref="D7:E7"/>
    <mergeCell ref="D9:E9"/>
    <mergeCell ref="A20:I20"/>
    <mergeCell ref="A18:I19"/>
    <mergeCell ref="G4:H4"/>
    <mergeCell ref="G5:I9"/>
    <mergeCell ref="A40:I42"/>
    <mergeCell ref="A30:G31"/>
    <mergeCell ref="A32:H33"/>
    <mergeCell ref="A23:G24"/>
    <mergeCell ref="C38:D38"/>
    <mergeCell ref="F38:G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I2"/>
  <sheetViews>
    <sheetView showGridLines="0" view="pageLayout" topLeftCell="A22" zoomScaleNormal="100" workbookViewId="0">
      <selection sqref="A1:I2"/>
    </sheetView>
  </sheetViews>
  <sheetFormatPr defaultRowHeight="15" x14ac:dyDescent="0.25"/>
  <sheetData>
    <row r="1" spans="1:9" x14ac:dyDescent="0.25">
      <c r="A1" s="167" t="s">
        <v>20</v>
      </c>
      <c r="B1" s="167"/>
      <c r="C1" s="167"/>
      <c r="D1" s="167"/>
      <c r="E1" s="167"/>
      <c r="F1" s="167"/>
      <c r="G1" s="167"/>
      <c r="H1" s="167"/>
      <c r="I1" s="167"/>
    </row>
    <row r="2" spans="1:9" x14ac:dyDescent="0.25">
      <c r="A2" s="167"/>
      <c r="B2" s="167"/>
      <c r="C2" s="167"/>
      <c r="D2" s="167"/>
      <c r="E2" s="167"/>
      <c r="F2" s="167"/>
      <c r="G2" s="167"/>
      <c r="H2" s="167"/>
      <c r="I2" s="167"/>
    </row>
  </sheetData>
  <mergeCells count="1">
    <mergeCell ref="A1:I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I2"/>
  <sheetViews>
    <sheetView showGridLines="0" zoomScaleNormal="100" workbookViewId="0">
      <selection sqref="A1:I2"/>
    </sheetView>
  </sheetViews>
  <sheetFormatPr defaultRowHeight="15" x14ac:dyDescent="0.25"/>
  <sheetData>
    <row r="1" spans="1:9" x14ac:dyDescent="0.25">
      <c r="A1" s="168" t="s">
        <v>19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5">
      <c r="A2" s="169"/>
      <c r="B2" s="169"/>
      <c r="C2" s="169"/>
      <c r="D2" s="169"/>
      <c r="E2" s="169"/>
      <c r="F2" s="169"/>
      <c r="G2" s="169"/>
      <c r="H2" s="169"/>
      <c r="I2" s="169"/>
    </row>
  </sheetData>
  <mergeCells count="1">
    <mergeCell ref="A1:I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"/>
  <sheetViews>
    <sheetView topLeftCell="A79" workbookViewId="0">
      <selection activeCell="B6" sqref="B6:B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6" ma:contentTypeDescription="Opret et nyt dokument." ma:contentTypeScope="" ma:versionID="310ed084a5ecc258f81394761fa14f01">
  <xsd:schema xmlns:xsd="http://www.w3.org/2001/XMLSchema" xmlns:xs="http://www.w3.org/2001/XMLSchema" xmlns:p="http://schemas.microsoft.com/office/2006/metadata/properties" xmlns:ns2="f78bac25-6ac9-4cb7-be78-11532ce06230" xmlns:ns3="46305aaa-e330-4c00-9077-609c993b8208" targetNamespace="http://schemas.microsoft.com/office/2006/metadata/properties" ma:root="true" ma:fieldsID="0ac815fcb30e99ecabefea3af4f2424e" ns2:_="" ns3:_="">
    <xsd:import namespace="f78bac25-6ac9-4cb7-be78-11532ce06230"/>
    <xsd:import namespace="46305aaa-e330-4c00-9077-609c993b8208"/>
    <xsd:element name="properties">
      <xsd:complexType>
        <xsd:sequence>
          <xsd:element name="documentManagement">
            <xsd:complexType>
              <xsd:all>
                <xsd:element ref="ns2:MaterialeType" minOccurs="0"/>
                <xsd:element ref="ns3:MediaServiceAuto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05aaa-e330-4c00-9077-609c993b8208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8C1C5-8C39-4579-B825-763017CA0B5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78bac25-6ac9-4cb7-be78-11532ce0623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53B4E-F1A5-42DE-8843-77442CEAAB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C3E842-F274-4495-B5CF-96B869E43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bac25-6ac9-4cb7-be78-11532ce06230"/>
    <ds:schemaRef ds:uri="46305aaa-e330-4c00-9077-609c993b8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Navngivne områder</vt:lpstr>
      </vt:variant>
      <vt:variant>
        <vt:i4>1</vt:i4>
      </vt:variant>
    </vt:vector>
  </HeadingPairs>
  <TitlesOfParts>
    <vt:vector size="8" baseType="lpstr">
      <vt:lpstr>Virksomhedsoplysninger</vt:lpstr>
      <vt:lpstr>Begæring</vt:lpstr>
      <vt:lpstr>Ark1</vt:lpstr>
      <vt:lpstr>TIlbud</vt:lpstr>
      <vt:lpstr>Produktinfo</vt:lpstr>
      <vt:lpstr>Betingelser</vt:lpstr>
      <vt:lpstr>Administration</vt:lpstr>
      <vt:lpstr>TIlbud!Udskriftsområde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Ferdinandsen</dc:creator>
  <cp:lastModifiedBy>Assistent</cp:lastModifiedBy>
  <cp:lastPrinted>2020-02-21T08:04:12Z</cp:lastPrinted>
  <dcterms:created xsi:type="dcterms:W3CDTF">2017-05-15T14:50:11Z</dcterms:created>
  <dcterms:modified xsi:type="dcterms:W3CDTF">2020-05-15T12:14:18Z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